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aschemistry.ru\education\magistr\"/>
    </mc:Choice>
  </mc:AlternateContent>
  <bookViews>
    <workbookView xWindow="0" yWindow="0" windowWidth="19200" windowHeight="8130" tabRatio="601" activeTab="1"/>
  </bookViews>
  <sheets>
    <sheet name="Гр.уч.проц." sheetId="1" r:id="rId1"/>
    <sheet name="План уч. проц." sheetId="2" r:id="rId2"/>
    <sheet name="Конец" sheetId="4" r:id="rId3"/>
  </sheets>
  <definedNames>
    <definedName name="_xlnm.Print_Area" localSheetId="2">Конец!$A$1:$W$18</definedName>
    <definedName name="_xlnm.Print_Area" localSheetId="1">'План уч. проц.'!$A$1:$Z$107</definedName>
  </definedNames>
  <calcPr calcId="162913"/>
</workbook>
</file>

<file path=xl/calcChain.xml><?xml version="1.0" encoding="utf-8"?>
<calcChain xmlns="http://schemas.openxmlformats.org/spreadsheetml/2006/main">
  <c r="N35" i="2" l="1"/>
  <c r="M35" i="2"/>
  <c r="H35" i="2"/>
  <c r="I43" i="2"/>
  <c r="I87" i="2"/>
  <c r="I85" i="2"/>
  <c r="J43" i="2"/>
  <c r="J87" i="2"/>
  <c r="J85" i="2"/>
  <c r="J99" i="2"/>
  <c r="I86" i="2"/>
  <c r="H14" i="2"/>
  <c r="H81" i="2"/>
  <c r="H76" i="2"/>
  <c r="H77" i="2"/>
  <c r="H78" i="2"/>
  <c r="H79" i="2"/>
  <c r="H82" i="2"/>
  <c r="H83" i="2"/>
  <c r="H84" i="2"/>
  <c r="H44" i="2"/>
  <c r="Y85" i="2"/>
  <c r="V85" i="2"/>
  <c r="G106" i="2"/>
  <c r="J86" i="2"/>
  <c r="L45" i="2"/>
  <c r="L95" i="2"/>
  <c r="L96" i="2"/>
  <c r="N98" i="2"/>
  <c r="M98" i="2"/>
  <c r="M96" i="2"/>
  <c r="N97" i="2"/>
  <c r="M97" i="2"/>
  <c r="S85" i="2"/>
  <c r="P85" i="2"/>
  <c r="O99" i="2"/>
  <c r="P102" i="2"/>
  <c r="P89" i="2"/>
  <c r="Y49" i="2"/>
  <c r="X37" i="2"/>
  <c r="G105" i="2"/>
  <c r="Y89" i="2"/>
  <c r="X99" i="2"/>
  <c r="Y102" i="2"/>
  <c r="G89" i="2"/>
  <c r="N95" i="2"/>
  <c r="M95" i="2"/>
  <c r="J88" i="2"/>
  <c r="V16" i="2"/>
  <c r="V11" i="2"/>
  <c r="G17" i="2"/>
  <c r="G16" i="2"/>
  <c r="G87" i="2"/>
  <c r="S16" i="2"/>
  <c r="R104" i="2"/>
  <c r="P16" i="2"/>
  <c r="P11" i="2"/>
  <c r="L49" i="2"/>
  <c r="K49" i="2"/>
  <c r="K43" i="2"/>
  <c r="K87" i="2"/>
  <c r="P49" i="2"/>
  <c r="O37" i="2"/>
  <c r="S49" i="2"/>
  <c r="R37" i="2"/>
  <c r="V49" i="2"/>
  <c r="U37" i="2"/>
  <c r="N69" i="2"/>
  <c r="M69" i="2"/>
  <c r="H69" i="2"/>
  <c r="N73" i="2"/>
  <c r="H73" i="2"/>
  <c r="N77" i="2"/>
  <c r="M77" i="2"/>
  <c r="N78" i="2"/>
  <c r="M78" i="2"/>
  <c r="N82" i="2"/>
  <c r="N65" i="2"/>
  <c r="H65" i="2"/>
  <c r="M65" i="2"/>
  <c r="G12" i="2"/>
  <c r="G11" i="2"/>
  <c r="V89" i="2"/>
  <c r="U99" i="2"/>
  <c r="V102" i="2"/>
  <c r="S89" i="2"/>
  <c r="L89" i="2"/>
  <c r="N96" i="2"/>
  <c r="N93" i="2"/>
  <c r="M93" i="2"/>
  <c r="N94" i="2"/>
  <c r="M94" i="2"/>
  <c r="N91" i="2"/>
  <c r="G49" i="2"/>
  <c r="G88" i="2"/>
  <c r="H74" i="2"/>
  <c r="H72" i="2"/>
  <c r="H70" i="2"/>
  <c r="H68" i="2"/>
  <c r="H66" i="2"/>
  <c r="M66" i="2"/>
  <c r="H64" i="2"/>
  <c r="H61" i="2"/>
  <c r="H62" i="2"/>
  <c r="H60" i="2"/>
  <c r="M60" i="2"/>
  <c r="N60" i="2"/>
  <c r="H58" i="2"/>
  <c r="H57" i="2"/>
  <c r="H55" i="2"/>
  <c r="H54" i="2"/>
  <c r="N70" i="2"/>
  <c r="M70" i="2"/>
  <c r="N72" i="2"/>
  <c r="M72" i="2"/>
  <c r="N74" i="2"/>
  <c r="M74" i="2"/>
  <c r="N76" i="2"/>
  <c r="M76" i="2"/>
  <c r="N79" i="2"/>
  <c r="M79" i="2"/>
  <c r="N81" i="2"/>
  <c r="M81" i="2"/>
  <c r="N83" i="2"/>
  <c r="M83" i="2"/>
  <c r="N84" i="2"/>
  <c r="M84" i="2"/>
  <c r="N68" i="2"/>
  <c r="N66" i="2"/>
  <c r="N64" i="2"/>
  <c r="M64" i="2"/>
  <c r="N62" i="2"/>
  <c r="N61" i="2"/>
  <c r="N57" i="2"/>
  <c r="M57" i="2"/>
  <c r="N58" i="2"/>
  <c r="M58" i="2"/>
  <c r="N55" i="2"/>
  <c r="M55" i="2"/>
  <c r="N54" i="2"/>
  <c r="M54" i="2"/>
  <c r="H52" i="2"/>
  <c r="H51" i="2"/>
  <c r="H49" i="2"/>
  <c r="N52" i="2"/>
  <c r="M52" i="2"/>
  <c r="N51" i="2"/>
  <c r="M51" i="2"/>
  <c r="M49" i="2"/>
  <c r="N46" i="2"/>
  <c r="M46" i="2"/>
  <c r="H46" i="2"/>
  <c r="H45" i="2"/>
  <c r="H47" i="2"/>
  <c r="H48" i="2"/>
  <c r="N45" i="2"/>
  <c r="N47" i="2"/>
  <c r="N48" i="2"/>
  <c r="M48" i="2"/>
  <c r="N44" i="2"/>
  <c r="L38" i="2"/>
  <c r="K38" i="2"/>
  <c r="I38" i="2"/>
  <c r="G38" i="2"/>
  <c r="H42" i="2"/>
  <c r="N42" i="2"/>
  <c r="M42" i="2"/>
  <c r="H41" i="2"/>
  <c r="N41" i="2"/>
  <c r="M41" i="2"/>
  <c r="H40" i="2"/>
  <c r="N40" i="2"/>
  <c r="M40" i="2"/>
  <c r="H39" i="2"/>
  <c r="H38" i="2"/>
  <c r="N39" i="2"/>
  <c r="N38" i="2"/>
  <c r="L17" i="2"/>
  <c r="L88" i="2"/>
  <c r="K17" i="2"/>
  <c r="K16" i="2"/>
  <c r="I17" i="2"/>
  <c r="I16" i="2"/>
  <c r="H19" i="2"/>
  <c r="H34" i="2"/>
  <c r="M34" i="2"/>
  <c r="H36" i="2"/>
  <c r="H33" i="2"/>
  <c r="N34" i="2"/>
  <c r="N36" i="2"/>
  <c r="M36" i="2"/>
  <c r="N33" i="2"/>
  <c r="H30" i="2"/>
  <c r="H31" i="2"/>
  <c r="M31" i="2"/>
  <c r="H29" i="2"/>
  <c r="N30" i="2"/>
  <c r="N31" i="2"/>
  <c r="N29" i="2"/>
  <c r="N17" i="2"/>
  <c r="N16" i="2"/>
  <c r="H25" i="2"/>
  <c r="H26" i="2"/>
  <c r="H27" i="2"/>
  <c r="H24" i="2"/>
  <c r="H17" i="2"/>
  <c r="H16" i="2"/>
  <c r="N25" i="2"/>
  <c r="M25" i="2"/>
  <c r="N26" i="2"/>
  <c r="M26" i="2"/>
  <c r="N27" i="2"/>
  <c r="M27" i="2"/>
  <c r="N24" i="2"/>
  <c r="H20" i="2"/>
  <c r="H21" i="2"/>
  <c r="H22" i="2"/>
  <c r="N20" i="2"/>
  <c r="N21" i="2"/>
  <c r="M21" i="2"/>
  <c r="N22" i="2"/>
  <c r="M22" i="2"/>
  <c r="N19" i="2"/>
  <c r="M19" i="2"/>
  <c r="H15" i="2"/>
  <c r="M15" i="2"/>
  <c r="H13" i="2"/>
  <c r="H12" i="2"/>
  <c r="L12" i="2"/>
  <c r="L11" i="2"/>
  <c r="K12" i="2"/>
  <c r="I12" i="2"/>
  <c r="N14" i="2"/>
  <c r="N12" i="2"/>
  <c r="N15" i="2"/>
  <c r="N13" i="2"/>
  <c r="M13" i="2"/>
  <c r="M91" i="2"/>
  <c r="M89" i="2"/>
  <c r="M44" i="2"/>
  <c r="L86" i="2"/>
  <c r="M61" i="2"/>
  <c r="M62" i="2"/>
  <c r="M73" i="2"/>
  <c r="M82" i="2"/>
  <c r="M47" i="2"/>
  <c r="L43" i="2"/>
  <c r="L87" i="2"/>
  <c r="L85" i="2"/>
  <c r="L99" i="2"/>
  <c r="G43" i="2"/>
  <c r="L16" i="2"/>
  <c r="G37" i="2"/>
  <c r="M24" i="2"/>
  <c r="M68" i="2"/>
  <c r="R99" i="2"/>
  <c r="S102" i="2"/>
  <c r="M30" i="2"/>
  <c r="M33" i="2"/>
  <c r="N89" i="2"/>
  <c r="K88" i="2"/>
  <c r="M20" i="2"/>
  <c r="S11" i="2"/>
  <c r="U104" i="2"/>
  <c r="I88" i="2"/>
  <c r="X104" i="2"/>
  <c r="K11" i="2"/>
  <c r="O104" i="2"/>
  <c r="N49" i="2"/>
  <c r="N88" i="2"/>
  <c r="K86" i="2"/>
  <c r="K85" i="2"/>
  <c r="K99" i="2"/>
  <c r="K37" i="2"/>
  <c r="M45" i="2"/>
  <c r="M43" i="2"/>
  <c r="M12" i="2"/>
  <c r="H88" i="2"/>
  <c r="H43" i="2"/>
  <c r="H37" i="2"/>
  <c r="N86" i="2"/>
  <c r="N11" i="2"/>
  <c r="H86" i="2"/>
  <c r="H11" i="2"/>
  <c r="I11" i="2"/>
  <c r="N43" i="2"/>
  <c r="N37" i="2"/>
  <c r="M29" i="2"/>
  <c r="M17" i="2"/>
  <c r="M39" i="2"/>
  <c r="M38" i="2"/>
  <c r="L37" i="2"/>
  <c r="M14" i="2"/>
  <c r="I37" i="2"/>
  <c r="G86" i="2"/>
  <c r="G85" i="2"/>
  <c r="G99" i="2"/>
  <c r="G102" i="2"/>
  <c r="M37" i="2"/>
  <c r="H87" i="2"/>
  <c r="I99" i="2"/>
  <c r="M16" i="2"/>
  <c r="M87" i="2"/>
  <c r="M88" i="2"/>
  <c r="H85" i="2"/>
  <c r="M86" i="2"/>
  <c r="M11" i="2"/>
  <c r="N87" i="2"/>
  <c r="N85" i="2"/>
  <c r="N99" i="2"/>
  <c r="N102" i="2"/>
  <c r="M85" i="2"/>
  <c r="M99" i="2"/>
  <c r="G104" i="2"/>
  <c r="H99" i="2"/>
</calcChain>
</file>

<file path=xl/sharedStrings.xml><?xml version="1.0" encoding="utf-8"?>
<sst xmlns="http://schemas.openxmlformats.org/spreadsheetml/2006/main" count="651" uniqueCount="325">
  <si>
    <t xml:space="preserve"> У Ч Е Б Н Ы Й  П Л А Н</t>
  </si>
  <si>
    <t>УТВЕРЖДАЮ:</t>
  </si>
  <si>
    <t>I. График учебного процесса</t>
  </si>
  <si>
    <t>II.Сводные данные по бюджету времени (нед)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</si>
  <si>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</si>
  <si>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</si>
  <si>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</si>
  <si>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</si>
  <si>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</si>
  <si>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</si>
  <si>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</si>
  <si>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</si>
  <si>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</si>
  <si>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</si>
  <si>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</si>
  <si>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</si>
  <si>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 xml:space="preserve"> К у р с </t>
  </si>
  <si>
    <t xml:space="preserve">  8   14</t>
  </si>
  <si>
    <t>15   21</t>
  </si>
  <si>
    <t>22      28</t>
  </si>
  <si>
    <t>29    5</t>
  </si>
  <si>
    <t xml:space="preserve"> 6   12</t>
  </si>
  <si>
    <t>13   19</t>
  </si>
  <si>
    <t>20   26</t>
  </si>
  <si>
    <t>27    2</t>
  </si>
  <si>
    <t xml:space="preserve"> 3    9</t>
  </si>
  <si>
    <t>10   16</t>
  </si>
  <si>
    <t>17   23</t>
  </si>
  <si>
    <t>24   30</t>
  </si>
  <si>
    <t xml:space="preserve"> 1    7</t>
  </si>
  <si>
    <t xml:space="preserve"> 8    14</t>
  </si>
  <si>
    <t>22   28</t>
  </si>
  <si>
    <t xml:space="preserve"> 5    11</t>
  </si>
  <si>
    <t>12   18</t>
  </si>
  <si>
    <t>19   25</t>
  </si>
  <si>
    <t xml:space="preserve"> 2    8</t>
  </si>
  <si>
    <t xml:space="preserve"> 9    15</t>
  </si>
  <si>
    <t>16   22</t>
  </si>
  <si>
    <t>23    1</t>
  </si>
  <si>
    <t>23   29</t>
  </si>
  <si>
    <t>30    5</t>
  </si>
  <si>
    <t xml:space="preserve"> 6    12</t>
  </si>
  <si>
    <t>20   25</t>
  </si>
  <si>
    <t>27    3</t>
  </si>
  <si>
    <t xml:space="preserve"> 4    10</t>
  </si>
  <si>
    <t>11   17</t>
  </si>
  <si>
    <t>18   24</t>
  </si>
  <si>
    <t>25   31</t>
  </si>
  <si>
    <t>27    1</t>
  </si>
  <si>
    <t>23   31</t>
  </si>
  <si>
    <t>Каникулы</t>
  </si>
  <si>
    <t>Всего</t>
  </si>
  <si>
    <t>Курсы</t>
  </si>
  <si>
    <t>1</t>
  </si>
  <si>
    <t>д</t>
  </si>
  <si>
    <t>э</t>
  </si>
  <si>
    <t>к</t>
  </si>
  <si>
    <t>у</t>
  </si>
  <si>
    <t>2</t>
  </si>
  <si>
    <t>п</t>
  </si>
  <si>
    <t>г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</si>
  <si>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</si>
  <si>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</si>
  <si>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</si>
  <si>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</si>
  <si>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</si>
  <si>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</si>
  <si>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</si>
  <si>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</si>
  <si>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</si>
  <si>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</si>
  <si>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</si>
  <si>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</si>
  <si>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</si>
  <si>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</si>
  <si>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</si>
  <si>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</si>
  <si>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</si>
  <si>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</si>
  <si>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</si>
  <si>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</si>
  <si>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</si>
  <si>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</si>
  <si>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</si>
  <si>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</si>
  <si>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</si>
  <si>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</si>
  <si>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</si>
  <si>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</si>
  <si>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</si>
  <si>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</si>
  <si>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</si>
  <si>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</si>
  <si>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</si>
  <si>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</si>
  <si>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</si>
  <si>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</si>
  <si>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</si>
  <si>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</si>
  <si>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</si>
  <si>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51</t>
  </si>
  <si>
    <t>52</t>
  </si>
  <si>
    <t>Порядковый номер недели</t>
  </si>
  <si>
    <t>Обозначения:</t>
  </si>
  <si>
    <t>теорет.</t>
  </si>
  <si>
    <t>экзам.</t>
  </si>
  <si>
    <t>учебная</t>
  </si>
  <si>
    <t>госуд.</t>
  </si>
  <si>
    <t>каникулы</t>
  </si>
  <si>
    <t>обучение</t>
  </si>
  <si>
    <t>сессия</t>
  </si>
  <si>
    <t>практика</t>
  </si>
  <si>
    <t>экзамены</t>
  </si>
  <si>
    <t>№№ п.п.</t>
  </si>
  <si>
    <t>Название дисциплин</t>
  </si>
  <si>
    <t>Распределение по семестрам</t>
  </si>
  <si>
    <t>КОЛИЧЕСТВО ЧАСОВ</t>
  </si>
  <si>
    <t>Распределение по курсам и семестрам</t>
  </si>
  <si>
    <t>1 курс</t>
  </si>
  <si>
    <t>2 курс</t>
  </si>
  <si>
    <t>Лекции</t>
  </si>
  <si>
    <t>1сем</t>
  </si>
  <si>
    <t>2сем</t>
  </si>
  <si>
    <t>3сем</t>
  </si>
  <si>
    <t>4сем</t>
  </si>
  <si>
    <t>лекции</t>
  </si>
  <si>
    <t>Число экзаменов</t>
  </si>
  <si>
    <t>Число зачетов</t>
  </si>
  <si>
    <t>Учебная практика</t>
  </si>
  <si>
    <t>Производственная практика</t>
  </si>
  <si>
    <t>Название практики</t>
  </si>
  <si>
    <t>сем</t>
  </si>
  <si>
    <t>нед</t>
  </si>
  <si>
    <t>Всего:</t>
  </si>
  <si>
    <t>29    4</t>
  </si>
  <si>
    <t/>
  </si>
  <si>
    <t xml:space="preserve">Декан факультета </t>
  </si>
  <si>
    <t xml:space="preserve">Срок  обучения                             </t>
  </si>
  <si>
    <t xml:space="preserve"> Ректор                        Мартынов В.Г.  </t>
  </si>
  <si>
    <t>Теорети-ческое обучение</t>
  </si>
  <si>
    <t>Экзамена-ционные сессии</t>
  </si>
  <si>
    <t>Базовая часть</t>
  </si>
  <si>
    <t>Вариативная часть, в т.ч. дисциплины по выбору</t>
  </si>
  <si>
    <t>Зачетные единицы</t>
  </si>
  <si>
    <t>Дисциплины по выбору</t>
  </si>
  <si>
    <t>лабораторные</t>
  </si>
  <si>
    <t>практические</t>
  </si>
  <si>
    <t>всего  аудиторные</t>
  </si>
  <si>
    <t>Лабораторные занятия</t>
  </si>
  <si>
    <t>Практические занятия</t>
  </si>
  <si>
    <t>Самостоятельная работа</t>
  </si>
  <si>
    <t>Общее число часов</t>
  </si>
  <si>
    <t>экзамен</t>
  </si>
  <si>
    <t>зачет</t>
  </si>
  <si>
    <t>курсовой проект</t>
  </si>
  <si>
    <t>курсовая работа</t>
  </si>
  <si>
    <t>Профессиональный цикл</t>
  </si>
  <si>
    <t>Ф</t>
  </si>
  <si>
    <t>Факультативы</t>
  </si>
  <si>
    <t>Выпускная квалификационная работа</t>
  </si>
  <si>
    <t>Государственные экзамены</t>
  </si>
  <si>
    <t xml:space="preserve">Председатель учебно-методической </t>
  </si>
  <si>
    <t>Заведующий кафедрой</t>
  </si>
  <si>
    <t>Начальник УМУ</t>
  </si>
  <si>
    <t>комиссии факультета</t>
  </si>
  <si>
    <t>СОГЛАСОВАНО:</t>
  </si>
  <si>
    <t>работа</t>
  </si>
  <si>
    <t>Выпускная</t>
  </si>
  <si>
    <t>ВСЕГО</t>
  </si>
  <si>
    <t>Практика и научно-исследовательская работа</t>
  </si>
  <si>
    <t>Министерство образования и науки Российской Федерации</t>
  </si>
  <si>
    <t>Общенаучный цикл</t>
  </si>
  <si>
    <t xml:space="preserve">Б.1 </t>
  </si>
  <si>
    <t>Б.2</t>
  </si>
  <si>
    <t>Б.3</t>
  </si>
  <si>
    <t>Итого по блоку 1, в том числе</t>
  </si>
  <si>
    <t>Число курсовых работ и проектов</t>
  </si>
  <si>
    <t>Общая трудоемкость основной образовательной программы</t>
  </si>
  <si>
    <t>Итоговая аттестация</t>
  </si>
  <si>
    <t>Дисциплины (модули)</t>
  </si>
  <si>
    <t>Общее количество и распределение по семестрам по блоку 1</t>
  </si>
  <si>
    <t>Число аудиторных занятий</t>
  </si>
  <si>
    <t>Иные виды контактной работы</t>
  </si>
  <si>
    <t>Форма обучения</t>
  </si>
  <si>
    <t>Государственная итоговая аттестация</t>
  </si>
  <si>
    <t>РГУ  нефти и газа (НИУ) имени И.М. Губкина</t>
  </si>
  <si>
    <t>Научно-исследовательская работа</t>
  </si>
  <si>
    <t>26    1</t>
  </si>
  <si>
    <t>-</t>
  </si>
  <si>
    <t>1      7</t>
  </si>
  <si>
    <t>Направление 18.04.01 "ХИМИЧЕСКАЯ ТЕХНОЛОГИЯ"</t>
  </si>
  <si>
    <t>2 года</t>
  </si>
  <si>
    <t>очная</t>
  </si>
  <si>
    <t>Философия и методология науки</t>
  </si>
  <si>
    <t>Теоретические и экспериментальные методы исследования в химии</t>
  </si>
  <si>
    <t>Экономика  и управление нефтегазовым производством</t>
  </si>
  <si>
    <t>Блок  1</t>
  </si>
  <si>
    <t>Рынки и цены на нефть, газ и продукты их переработки</t>
  </si>
  <si>
    <t>Экологическое  право</t>
  </si>
  <si>
    <t>Системный подход к управлению проектами</t>
  </si>
  <si>
    <t>Блок  2</t>
  </si>
  <si>
    <t>Дополнительные главы коллоидной химии</t>
  </si>
  <si>
    <t>Дополнительные главы органической химии</t>
  </si>
  <si>
    <t>Дополнительные главы общей и неорганической химии</t>
  </si>
  <si>
    <t>Основы технологических процессов</t>
  </si>
  <si>
    <t>Блок  3</t>
  </si>
  <si>
    <t>Математическое  моделирование в нефтегазовой отрасли</t>
  </si>
  <si>
    <t>Основы психологии и педагогики</t>
  </si>
  <si>
    <t>Основы делопроизводства</t>
  </si>
  <si>
    <t>Блок  4</t>
  </si>
  <si>
    <t>Автоматизированные системы управления химико-технологическими процессами</t>
  </si>
  <si>
    <t>Защита технологического оборудования от коррозии</t>
  </si>
  <si>
    <t>1.</t>
  </si>
  <si>
    <t>2.</t>
  </si>
  <si>
    <t>3.</t>
  </si>
  <si>
    <t>1.1</t>
  </si>
  <si>
    <t>1.2</t>
  </si>
  <si>
    <t>1.3</t>
  </si>
  <si>
    <t>1.4</t>
  </si>
  <si>
    <t>2.1</t>
  </si>
  <si>
    <t>2.2</t>
  </si>
  <si>
    <t>2.3</t>
  </si>
  <si>
    <t>2.4</t>
  </si>
  <si>
    <t>3</t>
  </si>
  <si>
    <t>3.1</t>
  </si>
  <si>
    <t>3.2</t>
  </si>
  <si>
    <t>4</t>
  </si>
  <si>
    <t>4.1</t>
  </si>
  <si>
    <t>4.2</t>
  </si>
  <si>
    <t>4.3</t>
  </si>
  <si>
    <t>0</t>
  </si>
  <si>
    <t>2*</t>
  </si>
  <si>
    <t>18н</t>
  </si>
  <si>
    <t>17н</t>
  </si>
  <si>
    <t>14н</t>
  </si>
  <si>
    <t>Тонконогов Б.П.</t>
  </si>
  <si>
    <t>Давлетшина Л.Ф.</t>
  </si>
  <si>
    <t>Душин А.В.</t>
  </si>
  <si>
    <t>Разработка месторождений углеводородов</t>
  </si>
  <si>
    <t>Оборудование нефтегазопереработки</t>
  </si>
  <si>
    <t>Компьютерные обучающие системы управления процессами нефтегазопереработки</t>
  </si>
  <si>
    <t>Математические пакеты для инженерных и научных расчетов</t>
  </si>
  <si>
    <t>4.</t>
  </si>
  <si>
    <t>Блок 1</t>
  </si>
  <si>
    <t>1.2.</t>
  </si>
  <si>
    <t>Блок 2</t>
  </si>
  <si>
    <t>Блок 3</t>
  </si>
  <si>
    <t>1*</t>
  </si>
  <si>
    <t>Блок 4</t>
  </si>
  <si>
    <t>5.</t>
  </si>
  <si>
    <t>Блок 5</t>
  </si>
  <si>
    <t>6.</t>
  </si>
  <si>
    <t>Блок 6</t>
  </si>
  <si>
    <t>3*</t>
  </si>
  <si>
    <t>Блок 7</t>
  </si>
  <si>
    <t>7</t>
  </si>
  <si>
    <t>8</t>
  </si>
  <si>
    <t>Блок 8</t>
  </si>
  <si>
    <t>Блок 9</t>
  </si>
  <si>
    <t>9</t>
  </si>
  <si>
    <t>4*</t>
  </si>
  <si>
    <t>Происхождение, свойства и фазовое поведение углеводородных соединений</t>
  </si>
  <si>
    <t>1-4*</t>
  </si>
  <si>
    <t>Государственный экзамен по программе</t>
  </si>
  <si>
    <t>Практика по получению первичных профессональных умений и навыков (педагогическая)</t>
  </si>
  <si>
    <t>Подготовка и защита ВКР</t>
  </si>
  <si>
    <t>Преддипломная практика</t>
  </si>
  <si>
    <t>н</t>
  </si>
  <si>
    <t>е</t>
  </si>
  <si>
    <t>л</t>
  </si>
  <si>
    <t>ь</t>
  </si>
  <si>
    <t>Магистерская диссертация или дипломный проект</t>
  </si>
  <si>
    <t>Производ. практика</t>
  </si>
  <si>
    <t>производ.</t>
  </si>
  <si>
    <t>распределенная</t>
  </si>
  <si>
    <t xml:space="preserve">- </t>
  </si>
  <si>
    <t xml:space="preserve">к </t>
  </si>
  <si>
    <t xml:space="preserve">Практика по получению профессиональных умений и опыта профессиональной деятельности </t>
  </si>
  <si>
    <t>Практика по получению первичных профессиональных умений и навыков (педагогическая)</t>
  </si>
  <si>
    <t>Технологии подготовки газа к переработке</t>
  </si>
  <si>
    <t>Технология производства многотоннажных синтетических химических продуктов</t>
  </si>
  <si>
    <t>Производство серы из природного газа и продуктов на ее основе</t>
  </si>
  <si>
    <t>Окислительные превращения метана</t>
  </si>
  <si>
    <t>Производство моторных топлив из альтернативных источников сырья</t>
  </si>
  <si>
    <t>Технологии регазификации и использования СПГ</t>
  </si>
  <si>
    <t xml:space="preserve">Перспективные процессы переработки углеводородов С2+   </t>
  </si>
  <si>
    <t xml:space="preserve">Химия С1 </t>
  </si>
  <si>
    <t>Проектирование установок газопереработки в системах компьютерного моделирования</t>
  </si>
  <si>
    <t>Метрологическое обеспечение лабораторных измерений</t>
  </si>
  <si>
    <t>Установки разделения газовых смесей</t>
  </si>
  <si>
    <t>5.1</t>
  </si>
  <si>
    <t>Химия и технология органических веществ (на основе газового сырья)</t>
  </si>
  <si>
    <t>5.2</t>
  </si>
  <si>
    <t>Получение нефтехимических продуктов газификацией твердого топлива</t>
  </si>
  <si>
    <t>5.3</t>
  </si>
  <si>
    <t xml:space="preserve">Гидравлические расчеты оборудования газопереработки </t>
  </si>
  <si>
    <t>Производство сажи из природного газа</t>
  </si>
  <si>
    <t>Технологии производства жидкого гелия</t>
  </si>
  <si>
    <t>Производство и применение диоксида углерода</t>
  </si>
  <si>
    <t>Проектирование криогенных установок в системах компьютерного моделирования</t>
  </si>
  <si>
    <t>Морская транспортировка СПГ</t>
  </si>
  <si>
    <t>Установки для производства инертных газов</t>
  </si>
  <si>
    <t>Катализ в газохимии</t>
  </si>
  <si>
    <t>Квалифицированное использование попутного нефтяного газа</t>
  </si>
  <si>
    <t>Лабораторный контроль при производстве сжиженных газов</t>
  </si>
  <si>
    <t>Промышленная адсорбция газов</t>
  </si>
  <si>
    <t>9.1</t>
  </si>
  <si>
    <t>Теория и практика химической энерготехнологии</t>
  </si>
  <si>
    <t>9.2</t>
  </si>
  <si>
    <t>Технологии и перспективы развития газоперерабатывающих предприятий</t>
  </si>
  <si>
    <t>9.3</t>
  </si>
  <si>
    <t>Газовая отрасль на современном этапе развития</t>
  </si>
  <si>
    <t>9.4</t>
  </si>
  <si>
    <t>Мировой рынок сжиженных газов</t>
  </si>
  <si>
    <t>Лапидус А.Л.</t>
  </si>
  <si>
    <t xml:space="preserve">  Программа "18.04.01.02 Технология переработки углеводородных газов"</t>
  </si>
  <si>
    <t xml:space="preserve">  "_____"______________2018 г.</t>
  </si>
  <si>
    <t>Процессы глубокой химической переработки углеводородных газов</t>
  </si>
  <si>
    <t>Современные методы анализа газоконденсатов</t>
  </si>
  <si>
    <t>Современные методы анализа газов</t>
  </si>
  <si>
    <t>ПЛАН УЧЕБНОГО ПРОЦЕССА</t>
  </si>
  <si>
    <t>Процессы массопереноса в системах с участием твердой фазы</t>
  </si>
  <si>
    <t>Актуальные задачи нефтехимии</t>
  </si>
  <si>
    <t>4.4</t>
  </si>
  <si>
    <t>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</si>
</sst>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d/m;@"/>
  </numFmts>
  <fonts count="59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sz val="7"/>
      <name val="Arial Cyr"/>
      <charset val="204"/>
    </font>
    <font>
      <sz val="8"/>
      <name val="Arial Cyr"/>
      <charset val="204"/>
    </font>
    <font>
      <sz val="6"/>
      <name val="Arial Cyr"/>
      <family val="2"/>
      <charset val="204"/>
    </font>
    <font>
      <b/>
      <sz val="8"/>
      <name val="Arial Cyr"/>
      <charset val="204"/>
    </font>
    <font>
      <i/>
      <sz val="8"/>
      <name val="Arial Cyr"/>
      <charset val="204"/>
    </font>
    <font>
      <sz val="5"/>
      <name val="Arial Cyr"/>
      <family val="2"/>
      <charset val="204"/>
    </font>
    <font>
      <sz val="6"/>
      <name val="Courier New Cyr"/>
      <family val="3"/>
      <charset val="204"/>
    </font>
    <font>
      <b/>
      <sz val="10"/>
      <name val="Arial Cyr"/>
      <charset val="204"/>
    </font>
    <font>
      <sz val="11"/>
      <name val="Arial Cyr"/>
      <family val="2"/>
      <charset val="204"/>
    </font>
    <font>
      <sz val="10"/>
      <name val="Arial Cyr"/>
      <family val="2"/>
      <charset val="204"/>
    </font>
    <font>
      <sz val="11"/>
      <name val="Arial Cyr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4"/>
      <name val="Times New Roman Cyr"/>
      <family val="1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charset val="204"/>
    </font>
    <font>
      <i/>
      <sz val="11"/>
      <name val="Arial Cyr"/>
      <charset val="204"/>
    </font>
    <font>
      <b/>
      <sz val="11"/>
      <name val="Arial Cyr"/>
      <charset val="204"/>
    </font>
    <font>
      <b/>
      <sz val="14"/>
      <name val="Arial Cyr"/>
      <charset val="204"/>
    </font>
    <font>
      <b/>
      <i/>
      <sz val="11"/>
      <name val="Arial Cyr"/>
      <charset val="204"/>
    </font>
    <font>
      <b/>
      <i/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name val="Times New Roman Cyr"/>
      <charset val="204"/>
    </font>
    <font>
      <i/>
      <sz val="10"/>
      <name val="Arial Cyr"/>
      <charset val="204"/>
    </font>
    <font>
      <sz val="1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5">
    <xf numFmtId="0" fontId="0" fillId="0" borderId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8" fillId="4" borderId="1" applyNumberFormat="0" applyAlignment="0" applyProtection="0"/>
    <xf numFmtId="0" fontId="29" fillId="11" borderId="2" applyNumberFormat="0" applyAlignment="0" applyProtection="0"/>
    <xf numFmtId="0" fontId="30" fillId="11" borderId="1" applyNumberFormat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12" borderId="7" applyNumberFormat="0" applyAlignment="0" applyProtection="0"/>
    <xf numFmtId="0" fontId="36" fillId="0" borderId="0" applyNumberFormat="0" applyFill="0" applyBorder="0" applyAlignment="0" applyProtection="0"/>
    <xf numFmtId="0" fontId="37" fillId="13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14" borderId="8" applyNumberFormat="0" applyFont="0" applyAlignment="0" applyProtection="0"/>
    <xf numFmtId="9" fontId="1" fillId="0" borderId="0" applyFont="0" applyFill="0" applyBorder="0" applyAlignment="0" applyProtection="0"/>
    <xf numFmtId="0" fontId="40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</cellStyleXfs>
  <cellXfs count="740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0" xfId="0" applyFont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/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11" fillId="0" borderId="10" xfId="0" applyFont="1" applyBorder="1" applyAlignment="1">
      <alignment horizontal="centerContinuous" vertical="center"/>
    </xf>
    <xf numFmtId="0" fontId="12" fillId="0" borderId="11" xfId="0" applyFont="1" applyBorder="1" applyAlignment="1">
      <alignment horizontal="centerContinuous" vertical="center"/>
    </xf>
    <xf numFmtId="0" fontId="12" fillId="0" borderId="12" xfId="0" applyFont="1" applyBorder="1" applyAlignment="1">
      <alignment horizontal="centerContinuous" vertical="center"/>
    </xf>
    <xf numFmtId="49" fontId="13" fillId="0" borderId="13" xfId="0" applyNumberFormat="1" applyFont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Continuous" vertical="center"/>
    </xf>
    <xf numFmtId="49" fontId="14" fillId="0" borderId="15" xfId="0" applyNumberFormat="1" applyFont="1" applyBorder="1" applyAlignment="1">
      <alignment horizontal="centerContinuous" vertical="center"/>
    </xf>
    <xf numFmtId="49" fontId="14" fillId="0" borderId="16" xfId="0" applyNumberFormat="1" applyFont="1" applyBorder="1" applyAlignment="1">
      <alignment horizontal="centerContinuous" vertical="center"/>
    </xf>
    <xf numFmtId="49" fontId="14" fillId="0" borderId="17" xfId="0" applyNumberFormat="1" applyFont="1" applyBorder="1" applyAlignment="1">
      <alignment horizontal="center" vertical="top" textRotation="90" wrapText="1"/>
    </xf>
    <xf numFmtId="49" fontId="15" fillId="0" borderId="18" xfId="0" applyNumberFormat="1" applyFont="1" applyBorder="1" applyAlignment="1">
      <alignment horizontal="center" vertical="center" wrapText="1"/>
    </xf>
    <xf numFmtId="49" fontId="15" fillId="0" borderId="19" xfId="0" applyNumberFormat="1" applyFont="1" applyBorder="1" applyAlignment="1">
      <alignment horizontal="center" vertical="center" wrapText="1"/>
    </xf>
    <xf numFmtId="49" fontId="15" fillId="0" borderId="20" xfId="0" applyNumberFormat="1" applyFont="1" applyBorder="1" applyAlignment="1">
      <alignment horizontal="center" vertical="center" wrapText="1"/>
    </xf>
    <xf numFmtId="49" fontId="16" fillId="0" borderId="21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49" fontId="17" fillId="0" borderId="23" xfId="0" applyNumberFormat="1" applyFont="1" applyBorder="1" applyAlignment="1">
      <alignment horizontal="center" vertical="center"/>
    </xf>
    <xf numFmtId="49" fontId="17" fillId="0" borderId="22" xfId="0" applyNumberFormat="1" applyFont="1" applyBorder="1" applyAlignment="1">
      <alignment horizontal="center" vertical="center"/>
    </xf>
    <xf numFmtId="49" fontId="17" fillId="0" borderId="24" xfId="0" applyNumberFormat="1" applyFont="1" applyBorder="1" applyAlignment="1">
      <alignment horizontal="center" vertical="center"/>
    </xf>
    <xf numFmtId="49" fontId="12" fillId="0" borderId="24" xfId="0" applyNumberFormat="1" applyFont="1" applyBorder="1" applyAlignment="1">
      <alignment horizontal="center" vertical="center"/>
    </xf>
    <xf numFmtId="49" fontId="12" fillId="0" borderId="23" xfId="0" applyNumberFormat="1" applyFont="1" applyBorder="1" applyAlignment="1">
      <alignment horizontal="center" vertical="center"/>
    </xf>
    <xf numFmtId="49" fontId="17" fillId="0" borderId="15" xfId="0" applyNumberFormat="1" applyFont="1" applyBorder="1" applyAlignment="1">
      <alignment horizontal="center" vertical="center"/>
    </xf>
    <xf numFmtId="49" fontId="17" fillId="0" borderId="14" xfId="0" applyNumberFormat="1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/>
    </xf>
    <xf numFmtId="1" fontId="11" fillId="0" borderId="15" xfId="0" applyNumberFormat="1" applyFont="1" applyBorder="1" applyAlignment="1">
      <alignment horizontal="center"/>
    </xf>
    <xf numFmtId="1" fontId="11" fillId="0" borderId="14" xfId="0" applyNumberFormat="1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1" fontId="11" fillId="0" borderId="23" xfId="0" applyNumberFormat="1" applyFont="1" applyBorder="1" applyAlignment="1">
      <alignment horizontal="center"/>
    </xf>
    <xf numFmtId="1" fontId="11" fillId="0" borderId="22" xfId="0" applyNumberFormat="1" applyFont="1" applyBorder="1" applyAlignment="1">
      <alignment horizontal="center"/>
    </xf>
    <xf numFmtId="49" fontId="18" fillId="0" borderId="22" xfId="0" applyNumberFormat="1" applyFont="1" applyBorder="1" applyAlignment="1">
      <alignment horizontal="center" vertical="center"/>
    </xf>
    <xf numFmtId="49" fontId="18" fillId="0" borderId="23" xfId="0" applyNumberFormat="1" applyFont="1" applyBorder="1" applyAlignment="1">
      <alignment horizontal="center" vertical="center"/>
    </xf>
    <xf numFmtId="49" fontId="18" fillId="0" borderId="24" xfId="0" applyNumberFormat="1" applyFont="1" applyBorder="1" applyAlignment="1">
      <alignment horizontal="center" vertical="center"/>
    </xf>
    <xf numFmtId="49" fontId="18" fillId="0" borderId="25" xfId="0" applyNumberFormat="1" applyFont="1" applyBorder="1" applyAlignment="1">
      <alignment horizontal="center" vertical="center"/>
    </xf>
    <xf numFmtId="49" fontId="18" fillId="0" borderId="26" xfId="0" applyNumberFormat="1" applyFont="1" applyBorder="1" applyAlignment="1">
      <alignment horizontal="center" vertical="center"/>
    </xf>
    <xf numFmtId="49" fontId="18" fillId="0" borderId="27" xfId="0" applyNumberFormat="1" applyFont="1" applyBorder="1" applyAlignment="1">
      <alignment horizontal="center" vertical="center"/>
    </xf>
    <xf numFmtId="49" fontId="16" fillId="0" borderId="18" xfId="0" applyNumberFormat="1" applyFont="1" applyBorder="1" applyAlignment="1">
      <alignment horizontal="centerContinuous" vertical="center"/>
    </xf>
    <xf numFmtId="49" fontId="18" fillId="0" borderId="19" xfId="0" applyNumberFormat="1" applyFont="1" applyBorder="1" applyAlignment="1">
      <alignment horizontal="centerContinuous" vertical="center"/>
    </xf>
    <xf numFmtId="1" fontId="11" fillId="0" borderId="25" xfId="0" applyNumberFormat="1" applyFont="1" applyBorder="1" applyAlignment="1">
      <alignment horizontal="center"/>
    </xf>
    <xf numFmtId="1" fontId="11" fillId="0" borderId="26" xfId="0" applyNumberFormat="1" applyFont="1" applyBorder="1" applyAlignment="1">
      <alignment horizontal="center"/>
    </xf>
    <xf numFmtId="49" fontId="19" fillId="0" borderId="28" xfId="0" applyNumberFormat="1" applyFont="1" applyBorder="1" applyAlignment="1">
      <alignment horizontal="center" vertical="center"/>
    </xf>
    <xf numFmtId="49" fontId="15" fillId="0" borderId="19" xfId="0" applyNumberFormat="1" applyFont="1" applyBorder="1" applyAlignment="1">
      <alignment horizontal="center" vertical="center"/>
    </xf>
    <xf numFmtId="49" fontId="15" fillId="0" borderId="18" xfId="0" applyNumberFormat="1" applyFont="1" applyBorder="1" applyAlignment="1">
      <alignment horizontal="center" vertical="center"/>
    </xf>
    <xf numFmtId="49" fontId="15" fillId="0" borderId="20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49" fontId="19" fillId="0" borderId="18" xfId="0" applyNumberFormat="1" applyFont="1" applyBorder="1" applyAlignment="1">
      <alignment horizontal="center" vertical="center"/>
    </xf>
    <xf numFmtId="49" fontId="19" fillId="0" borderId="20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Continuous"/>
    </xf>
    <xf numFmtId="0" fontId="12" fillId="0" borderId="30" xfId="0" applyFont="1" applyBorder="1" applyAlignment="1">
      <alignment horizontal="centerContinuous"/>
    </xf>
    <xf numFmtId="49" fontId="12" fillId="0" borderId="28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28" xfId="0" applyFont="1" applyBorder="1" applyAlignment="1">
      <alignment horizontal="center" vertical="center"/>
    </xf>
    <xf numFmtId="0" fontId="12" fillId="0" borderId="0" xfId="0" applyFont="1" applyBorder="1" applyAlignment="1"/>
    <xf numFmtId="0" fontId="12" fillId="0" borderId="0" xfId="0" applyFont="1" applyBorder="1"/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21" fillId="0" borderId="0" xfId="0" applyFont="1" applyBorder="1" applyAlignment="1">
      <alignment horizontal="left"/>
    </xf>
    <xf numFmtId="0" fontId="23" fillId="0" borderId="28" xfId="0" applyFont="1" applyBorder="1" applyAlignment="1">
      <alignment horizontal="left"/>
    </xf>
    <xf numFmtId="0" fontId="23" fillId="0" borderId="31" xfId="0" applyFont="1" applyBorder="1" applyAlignment="1">
      <alignment horizontal="left"/>
    </xf>
    <xf numFmtId="0" fontId="23" fillId="0" borderId="19" xfId="0" applyFont="1" applyBorder="1" applyAlignment="1">
      <alignment horizontal="left"/>
    </xf>
    <xf numFmtId="0" fontId="23" fillId="0" borderId="20" xfId="0" applyFont="1" applyBorder="1" applyAlignment="1">
      <alignment horizontal="left"/>
    </xf>
    <xf numFmtId="0" fontId="23" fillId="0" borderId="32" xfId="0" applyFont="1" applyBorder="1" applyAlignment="1">
      <alignment horizontal="left"/>
    </xf>
    <xf numFmtId="0" fontId="23" fillId="0" borderId="18" xfId="0" applyFont="1" applyBorder="1" applyAlignment="1">
      <alignment horizontal="left"/>
    </xf>
    <xf numFmtId="0" fontId="25" fillId="0" borderId="0" xfId="0" applyFont="1" applyFill="1" applyAlignment="1">
      <alignment horizontal="left" vertical="center"/>
    </xf>
    <xf numFmtId="0" fontId="10" fillId="0" borderId="0" xfId="0" applyFont="1" applyAlignment="1"/>
    <xf numFmtId="0" fontId="23" fillId="0" borderId="11" xfId="0" applyFont="1" applyBorder="1" applyAlignment="1">
      <alignment horizontal="left"/>
    </xf>
    <xf numFmtId="0" fontId="8" fillId="0" borderId="18" xfId="0" applyFont="1" applyFill="1" applyBorder="1" applyAlignment="1">
      <alignment horizontal="center" vertical="center" textRotation="90" wrapText="1"/>
    </xf>
    <xf numFmtId="0" fontId="8" fillId="0" borderId="31" xfId="0" applyFont="1" applyFill="1" applyBorder="1" applyAlignment="1">
      <alignment horizontal="center" vertical="center" textRotation="90" wrapText="1"/>
    </xf>
    <xf numFmtId="0" fontId="20" fillId="0" borderId="0" xfId="0" applyFont="1"/>
    <xf numFmtId="49" fontId="18" fillId="0" borderId="32" xfId="0" applyNumberFormat="1" applyFont="1" applyBorder="1" applyAlignment="1">
      <alignment horizontal="centerContinuous" vertical="center"/>
    </xf>
    <xf numFmtId="0" fontId="23" fillId="0" borderId="28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/>
    </xf>
    <xf numFmtId="0" fontId="43" fillId="0" borderId="0" xfId="0" applyFont="1" applyAlignment="1"/>
    <xf numFmtId="0" fontId="43" fillId="0" borderId="0" xfId="0" applyFont="1"/>
    <xf numFmtId="0" fontId="43" fillId="0" borderId="0" xfId="0" applyFont="1" applyBorder="1" applyAlignment="1"/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3" fillId="0" borderId="18" xfId="0" applyFont="1" applyBorder="1" applyAlignment="1">
      <alignment horizontal="centerContinuous" vertical="center"/>
    </xf>
    <xf numFmtId="0" fontId="43" fillId="0" borderId="19" xfId="0" applyFont="1" applyBorder="1" applyAlignment="1">
      <alignment horizontal="centerContinuous"/>
    </xf>
    <xf numFmtId="0" fontId="43" fillId="0" borderId="20" xfId="0" applyFont="1" applyBorder="1" applyAlignment="1">
      <alignment horizontal="centerContinuous"/>
    </xf>
    <xf numFmtId="0" fontId="43" fillId="0" borderId="0" xfId="0" applyFont="1" applyBorder="1"/>
    <xf numFmtId="0" fontId="43" fillId="0" borderId="16" xfId="0" applyFont="1" applyBorder="1" applyAlignment="1">
      <alignment horizontal="center"/>
    </xf>
    <xf numFmtId="0" fontId="43" fillId="0" borderId="24" xfId="0" applyFont="1" applyBorder="1" applyAlignment="1">
      <alignment horizontal="center"/>
    </xf>
    <xf numFmtId="0" fontId="43" fillId="0" borderId="27" xfId="0" applyFont="1" applyBorder="1" applyAlignment="1">
      <alignment horizontal="center"/>
    </xf>
    <xf numFmtId="0" fontId="43" fillId="0" borderId="30" xfId="0" applyFont="1" applyBorder="1" applyAlignment="1">
      <alignment horizontal="centerContinuous"/>
    </xf>
    <xf numFmtId="0" fontId="43" fillId="0" borderId="33" xfId="0" applyFont="1" applyBorder="1" applyAlignment="1">
      <alignment horizontal="centerContinuous"/>
    </xf>
    <xf numFmtId="0" fontId="43" fillId="0" borderId="0" xfId="0" applyFont="1" applyAlignment="1">
      <alignment horizontal="centerContinuous"/>
    </xf>
    <xf numFmtId="0" fontId="43" fillId="0" borderId="0" xfId="0" applyFont="1" applyBorder="1" applyAlignment="1">
      <alignment horizontal="left" vertical="center"/>
    </xf>
    <xf numFmtId="0" fontId="43" fillId="0" borderId="34" xfId="0" applyFont="1" applyBorder="1" applyAlignment="1">
      <alignment horizontal="left"/>
    </xf>
    <xf numFmtId="0" fontId="43" fillId="0" borderId="24" xfId="0" applyFont="1" applyBorder="1" applyAlignment="1">
      <alignment horizontal="left"/>
    </xf>
    <xf numFmtId="0" fontId="43" fillId="0" borderId="35" xfId="0" applyFont="1" applyBorder="1" applyAlignment="1">
      <alignment horizontal="left"/>
    </xf>
    <xf numFmtId="0" fontId="43" fillId="0" borderId="22" xfId="0" applyFont="1" applyBorder="1" applyAlignment="1">
      <alignment horizontal="left"/>
    </xf>
    <xf numFmtId="0" fontId="43" fillId="0" borderId="36" xfId="0" applyFont="1" applyBorder="1" applyAlignment="1">
      <alignment horizontal="left"/>
    </xf>
    <xf numFmtId="0" fontId="43" fillId="0" borderId="21" xfId="0" applyFont="1" applyBorder="1" applyAlignment="1">
      <alignment horizontal="left"/>
    </xf>
    <xf numFmtId="0" fontId="43" fillId="0" borderId="23" xfId="0" applyFont="1" applyBorder="1" applyAlignment="1">
      <alignment horizontal="left"/>
    </xf>
    <xf numFmtId="0" fontId="43" fillId="0" borderId="37" xfId="0" applyFont="1" applyBorder="1" applyAlignment="1">
      <alignment horizontal="left"/>
    </xf>
    <xf numFmtId="0" fontId="43" fillId="0" borderId="26" xfId="0" applyFont="1" applyBorder="1" applyAlignment="1">
      <alignment horizontal="left"/>
    </xf>
    <xf numFmtId="0" fontId="43" fillId="0" borderId="38" xfId="0" applyFont="1" applyBorder="1" applyAlignment="1">
      <alignment horizontal="left"/>
    </xf>
    <xf numFmtId="0" fontId="43" fillId="0" borderId="0" xfId="0" applyFont="1" applyBorder="1" applyAlignment="1">
      <alignment horizontal="left"/>
    </xf>
    <xf numFmtId="0" fontId="43" fillId="0" borderId="39" xfId="0" applyFont="1" applyBorder="1" applyAlignment="1">
      <alignment horizontal="left"/>
    </xf>
    <xf numFmtId="0" fontId="43" fillId="0" borderId="40" xfId="0" applyFont="1" applyBorder="1" applyAlignment="1">
      <alignment horizontal="left"/>
    </xf>
    <xf numFmtId="0" fontId="43" fillId="0" borderId="0" xfId="0" applyFont="1" applyAlignment="1">
      <alignment horizontal="left"/>
    </xf>
    <xf numFmtId="0" fontId="43" fillId="0" borderId="0" xfId="0" applyNumberFormat="1" applyFont="1" applyBorder="1" applyAlignment="1">
      <alignment horizontal="left" vertical="center" wrapText="1"/>
    </xf>
    <xf numFmtId="0" fontId="43" fillId="0" borderId="0" xfId="0" applyNumberFormat="1" applyFont="1" applyBorder="1" applyAlignment="1">
      <alignment horizontal="left" vertical="center" textRotation="90"/>
    </xf>
    <xf numFmtId="1" fontId="43" fillId="0" borderId="0" xfId="0" applyNumberFormat="1" applyFont="1" applyBorder="1" applyAlignment="1">
      <alignment horizontal="left" vertical="center"/>
    </xf>
    <xf numFmtId="49" fontId="43" fillId="0" borderId="0" xfId="0" applyNumberFormat="1" applyFont="1" applyBorder="1" applyAlignment="1">
      <alignment horizontal="left" vertical="center" wrapText="1"/>
    </xf>
    <xf numFmtId="0" fontId="43" fillId="0" borderId="0" xfId="0" applyNumberFormat="1" applyFont="1" applyBorder="1" applyAlignment="1">
      <alignment horizontal="left" vertical="center" textRotation="255"/>
    </xf>
    <xf numFmtId="49" fontId="43" fillId="0" borderId="0" xfId="0" applyNumberFormat="1" applyFont="1" applyBorder="1" applyAlignment="1">
      <alignment horizontal="left" vertical="center"/>
    </xf>
    <xf numFmtId="0" fontId="43" fillId="0" borderId="0" xfId="0" applyNumberFormat="1" applyFont="1" applyBorder="1" applyAlignment="1">
      <alignment horizontal="left" vertical="center"/>
    </xf>
    <xf numFmtId="1" fontId="22" fillId="0" borderId="0" xfId="0" applyNumberFormat="1" applyFont="1" applyBorder="1" applyAlignment="1">
      <alignment horizontal="left" vertical="center"/>
    </xf>
    <xf numFmtId="49" fontId="22" fillId="0" borderId="0" xfId="0" applyNumberFormat="1" applyFont="1" applyBorder="1" applyAlignment="1">
      <alignment horizontal="left" vertical="center"/>
    </xf>
    <xf numFmtId="0" fontId="43" fillId="0" borderId="0" xfId="0" applyFont="1" applyBorder="1" applyAlignment="1">
      <alignment horizontal="left" vertical="center" wrapText="1"/>
    </xf>
    <xf numFmtId="0" fontId="43" fillId="0" borderId="10" xfId="0" applyFont="1" applyBorder="1" applyAlignment="1">
      <alignment horizontal="centerContinuous" vertical="center"/>
    </xf>
    <xf numFmtId="0" fontId="43" fillId="0" borderId="11" xfId="0" applyFont="1" applyBorder="1" applyAlignment="1">
      <alignment horizontal="centerContinuous" vertical="center"/>
    </xf>
    <xf numFmtId="0" fontId="43" fillId="0" borderId="12" xfId="0" applyFont="1" applyBorder="1" applyAlignment="1">
      <alignment horizontal="centerContinuous" vertical="center"/>
    </xf>
    <xf numFmtId="0" fontId="43" fillId="0" borderId="18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23" fillId="0" borderId="0" xfId="0" applyFont="1"/>
    <xf numFmtId="0" fontId="47" fillId="0" borderId="0" xfId="0" applyFont="1"/>
    <xf numFmtId="0" fontId="8" fillId="0" borderId="12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left"/>
    </xf>
    <xf numFmtId="0" fontId="21" fillId="0" borderId="28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49" fontId="23" fillId="0" borderId="41" xfId="0" applyNumberFormat="1" applyFont="1" applyBorder="1" applyAlignment="1">
      <alignment horizontal="left"/>
    </xf>
    <xf numFmtId="49" fontId="23" fillId="0" borderId="42" xfId="0" applyNumberFormat="1" applyFont="1" applyBorder="1" applyAlignment="1">
      <alignment horizontal="left"/>
    </xf>
    <xf numFmtId="49" fontId="23" fillId="0" borderId="43" xfId="0" applyNumberFormat="1" applyFont="1" applyBorder="1" applyAlignment="1">
      <alignment horizontal="left"/>
    </xf>
    <xf numFmtId="49" fontId="23" fillId="0" borderId="13" xfId="0" applyNumberFormat="1" applyFont="1" applyBorder="1" applyAlignment="1">
      <alignment horizontal="left"/>
    </xf>
    <xf numFmtId="1" fontId="23" fillId="0" borderId="44" xfId="0" applyNumberFormat="1" applyFont="1" applyBorder="1" applyAlignment="1">
      <alignment horizontal="left" vertical="center"/>
    </xf>
    <xf numFmtId="1" fontId="23" fillId="0" borderId="42" xfId="0" applyNumberFormat="1" applyFont="1" applyBorder="1" applyAlignment="1">
      <alignment horizontal="left"/>
    </xf>
    <xf numFmtId="1" fontId="23" fillId="0" borderId="42" xfId="0" applyNumberFormat="1" applyFont="1" applyBorder="1" applyAlignment="1">
      <alignment horizontal="left" vertical="center"/>
    </xf>
    <xf numFmtId="1" fontId="23" fillId="0" borderId="45" xfId="0" applyNumberFormat="1" applyFont="1" applyBorder="1" applyAlignment="1">
      <alignment horizontal="left" vertical="center"/>
    </xf>
    <xf numFmtId="49" fontId="23" fillId="0" borderId="41" xfId="0" applyNumberFormat="1" applyFont="1" applyFill="1" applyBorder="1" applyAlignment="1">
      <alignment horizontal="left"/>
    </xf>
    <xf numFmtId="49" fontId="23" fillId="0" borderId="44" xfId="0" applyNumberFormat="1" applyFont="1" applyFill="1" applyBorder="1" applyAlignment="1">
      <alignment horizontal="left"/>
    </xf>
    <xf numFmtId="0" fontId="50" fillId="0" borderId="12" xfId="0" applyFont="1" applyBorder="1" applyAlignment="1">
      <alignment horizontal="left" wrapText="1"/>
    </xf>
    <xf numFmtId="0" fontId="23" fillId="0" borderId="12" xfId="0" applyFont="1" applyBorder="1" applyAlignment="1">
      <alignment horizontal="left" wrapText="1"/>
    </xf>
    <xf numFmtId="0" fontId="43" fillId="0" borderId="0" xfId="0" applyFont="1" applyBorder="1" applyAlignment="1">
      <alignment horizontal="left" vertical="top"/>
    </xf>
    <xf numFmtId="0" fontId="43" fillId="0" borderId="28" xfId="0" applyFont="1" applyBorder="1"/>
    <xf numFmtId="0" fontId="43" fillId="0" borderId="30" xfId="0" applyFont="1" applyBorder="1" applyAlignment="1">
      <alignment horizontal="left"/>
    </xf>
    <xf numFmtId="0" fontId="51" fillId="0" borderId="33" xfId="0" applyFont="1" applyBorder="1" applyAlignment="1">
      <alignment horizontal="left" wrapText="1"/>
    </xf>
    <xf numFmtId="0" fontId="51" fillId="0" borderId="12" xfId="0" applyFont="1" applyBorder="1" applyAlignment="1">
      <alignment horizontal="left" wrapText="1"/>
    </xf>
    <xf numFmtId="0" fontId="43" fillId="0" borderId="18" xfId="0" applyFont="1" applyBorder="1" applyAlignment="1">
      <alignment horizontal="left"/>
    </xf>
    <xf numFmtId="0" fontId="43" fillId="0" borderId="20" xfId="0" applyFont="1" applyBorder="1" applyAlignment="1">
      <alignment horizontal="left"/>
    </xf>
    <xf numFmtId="0" fontId="0" fillId="0" borderId="46" xfId="0" applyFont="1" applyBorder="1" applyAlignment="1">
      <alignment horizontal="left" wrapText="1"/>
    </xf>
    <xf numFmtId="0" fontId="0" fillId="0" borderId="47" xfId="0" applyFont="1" applyBorder="1" applyAlignment="1">
      <alignment horizontal="left" wrapText="1"/>
    </xf>
    <xf numFmtId="0" fontId="43" fillId="0" borderId="12" xfId="0" applyFont="1" applyBorder="1" applyAlignment="1">
      <alignment horizontal="left"/>
    </xf>
    <xf numFmtId="0" fontId="43" fillId="0" borderId="31" xfId="0" applyFont="1" applyBorder="1" applyAlignment="1">
      <alignment horizontal="left"/>
    </xf>
    <xf numFmtId="0" fontId="43" fillId="0" borderId="19" xfId="0" applyFont="1" applyBorder="1" applyAlignment="1">
      <alignment horizontal="left"/>
    </xf>
    <xf numFmtId="0" fontId="43" fillId="0" borderId="11" xfId="0" applyFont="1" applyBorder="1" applyAlignment="1">
      <alignment horizontal="left"/>
    </xf>
    <xf numFmtId="0" fontId="43" fillId="0" borderId="28" xfId="0" applyFont="1" applyBorder="1" applyAlignment="1">
      <alignment horizontal="left"/>
    </xf>
    <xf numFmtId="0" fontId="10" fillId="0" borderId="12" xfId="0" applyFont="1" applyBorder="1" applyAlignment="1">
      <alignment horizontal="left" vertical="center" wrapText="1"/>
    </xf>
    <xf numFmtId="0" fontId="43" fillId="0" borderId="21" xfId="0" applyFont="1" applyBorder="1" applyAlignment="1">
      <alignment horizontal="center"/>
    </xf>
    <xf numFmtId="0" fontId="43" fillId="0" borderId="48" xfId="0" applyFont="1" applyBorder="1" applyAlignment="1">
      <alignment horizontal="center"/>
    </xf>
    <xf numFmtId="0" fontId="23" fillId="0" borderId="49" xfId="0" applyFont="1" applyFill="1" applyBorder="1" applyAlignment="1">
      <alignment horizontal="center" vertical="center"/>
    </xf>
    <xf numFmtId="49" fontId="23" fillId="0" borderId="44" xfId="0" applyNumberFormat="1" applyFont="1" applyBorder="1" applyAlignment="1">
      <alignment horizontal="left"/>
    </xf>
    <xf numFmtId="0" fontId="51" fillId="0" borderId="12" xfId="0" applyFont="1" applyBorder="1" applyAlignment="1">
      <alignment horizontal="left" vertical="center" wrapText="1"/>
    </xf>
    <xf numFmtId="0" fontId="51" fillId="0" borderId="13" xfId="0" applyFont="1" applyFill="1" applyBorder="1" applyAlignment="1">
      <alignment horizontal="left" vertical="center" wrapText="1"/>
    </xf>
    <xf numFmtId="0" fontId="43" fillId="0" borderId="16" xfId="0" applyFont="1" applyBorder="1" applyAlignment="1">
      <alignment horizontal="left"/>
    </xf>
    <xf numFmtId="0" fontId="0" fillId="0" borderId="50" xfId="0" applyFont="1" applyBorder="1" applyAlignment="1">
      <alignment horizontal="left" wrapText="1"/>
    </xf>
    <xf numFmtId="0" fontId="23" fillId="0" borderId="15" xfId="0" applyFont="1" applyBorder="1" applyAlignment="1">
      <alignment horizontal="left"/>
    </xf>
    <xf numFmtId="0" fontId="43" fillId="0" borderId="14" xfId="0" applyFont="1" applyBorder="1" applyAlignment="1">
      <alignment horizontal="left"/>
    </xf>
    <xf numFmtId="0" fontId="43" fillId="0" borderId="51" xfId="0" applyFont="1" applyBorder="1" applyAlignment="1">
      <alignment horizontal="left"/>
    </xf>
    <xf numFmtId="0" fontId="43" fillId="0" borderId="52" xfId="0" applyFont="1" applyBorder="1" applyAlignment="1">
      <alignment horizontal="center"/>
    </xf>
    <xf numFmtId="0" fontId="43" fillId="0" borderId="53" xfId="0" applyFont="1" applyBorder="1" applyAlignment="1">
      <alignment horizontal="left"/>
    </xf>
    <xf numFmtId="0" fontId="52" fillId="0" borderId="0" xfId="0" applyFont="1" applyAlignment="1"/>
    <xf numFmtId="0" fontId="12" fillId="0" borderId="0" xfId="0" applyFont="1" applyBorder="1" applyAlignment="1">
      <alignment horizontal="center" vertical="center"/>
    </xf>
    <xf numFmtId="49" fontId="23" fillId="0" borderId="20" xfId="0" applyNumberFormat="1" applyFont="1" applyFill="1" applyBorder="1" applyAlignment="1">
      <alignment horizontal="left"/>
    </xf>
    <xf numFmtId="49" fontId="23" fillId="0" borderId="18" xfId="0" applyNumberFormat="1" applyFont="1" applyFill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3" fillId="0" borderId="35" xfId="0" applyFont="1" applyBorder="1" applyAlignment="1">
      <alignment horizontal="left"/>
    </xf>
    <xf numFmtId="0" fontId="23" fillId="0" borderId="22" xfId="0" applyFont="1" applyBorder="1" applyAlignment="1">
      <alignment horizontal="left"/>
    </xf>
    <xf numFmtId="0" fontId="23" fillId="0" borderId="21" xfId="0" applyFont="1" applyBorder="1" applyAlignment="1">
      <alignment horizontal="center"/>
    </xf>
    <xf numFmtId="0" fontId="23" fillId="0" borderId="24" xfId="0" applyFont="1" applyBorder="1" applyAlignment="1">
      <alignment horizontal="left"/>
    </xf>
    <xf numFmtId="0" fontId="51" fillId="0" borderId="46" xfId="0" applyFont="1" applyBorder="1" applyAlignment="1">
      <alignment horizontal="left" wrapText="1"/>
    </xf>
    <xf numFmtId="0" fontId="43" fillId="0" borderId="15" xfId="0" applyFont="1" applyBorder="1" applyAlignment="1">
      <alignment horizontal="center" vertical="center"/>
    </xf>
    <xf numFmtId="0" fontId="43" fillId="0" borderId="52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54" xfId="0" applyFill="1" applyBorder="1" applyAlignment="1">
      <alignment wrapText="1"/>
    </xf>
    <xf numFmtId="0" fontId="0" fillId="0" borderId="46" xfId="0" applyFill="1" applyBorder="1" applyAlignment="1">
      <alignment wrapText="1"/>
    </xf>
    <xf numFmtId="0" fontId="0" fillId="0" borderId="54" xfId="0" applyFont="1" applyFill="1" applyBorder="1" applyAlignment="1">
      <alignment wrapText="1"/>
    </xf>
    <xf numFmtId="0" fontId="0" fillId="0" borderId="46" xfId="0" applyFont="1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55" xfId="0" applyFill="1" applyBorder="1" applyAlignment="1">
      <alignment wrapText="1"/>
    </xf>
    <xf numFmtId="0" fontId="23" fillId="0" borderId="56" xfId="0" applyFont="1" applyBorder="1" applyAlignment="1">
      <alignment horizontal="left"/>
    </xf>
    <xf numFmtId="0" fontId="0" fillId="0" borderId="28" xfId="0" applyFill="1" applyBorder="1" applyAlignment="1">
      <alignment wrapText="1"/>
    </xf>
    <xf numFmtId="0" fontId="23" fillId="0" borderId="34" xfId="0" applyFont="1" applyBorder="1" applyAlignment="1">
      <alignment horizontal="left"/>
    </xf>
    <xf numFmtId="0" fontId="0" fillId="0" borderId="52" xfId="0" applyFill="1" applyBorder="1" applyAlignment="1">
      <alignment wrapText="1"/>
    </xf>
    <xf numFmtId="0" fontId="0" fillId="0" borderId="21" xfId="0" applyFill="1" applyBorder="1" applyAlignment="1">
      <alignment wrapText="1"/>
    </xf>
    <xf numFmtId="0" fontId="0" fillId="0" borderId="57" xfId="0" applyFill="1" applyBorder="1" applyAlignment="1">
      <alignment wrapText="1"/>
    </xf>
    <xf numFmtId="0" fontId="0" fillId="0" borderId="48" xfId="0" applyFill="1" applyBorder="1" applyAlignment="1">
      <alignment wrapText="1"/>
    </xf>
    <xf numFmtId="0" fontId="23" fillId="0" borderId="23" xfId="0" applyFont="1" applyBorder="1" applyAlignment="1">
      <alignment horizontal="left"/>
    </xf>
    <xf numFmtId="0" fontId="23" fillId="0" borderId="58" xfId="0" applyFont="1" applyBorder="1" applyAlignment="1">
      <alignment horizontal="left"/>
    </xf>
    <xf numFmtId="0" fontId="23" fillId="0" borderId="59" xfId="0" applyFont="1" applyBorder="1" applyAlignment="1">
      <alignment horizontal="left"/>
    </xf>
    <xf numFmtId="0" fontId="43" fillId="0" borderId="10" xfId="0" applyFont="1" applyBorder="1"/>
    <xf numFmtId="0" fontId="43" fillId="0" borderId="15" xfId="0" applyFont="1" applyBorder="1" applyAlignment="1">
      <alignment horizontal="left"/>
    </xf>
    <xf numFmtId="0" fontId="0" fillId="0" borderId="60" xfId="0" applyFill="1" applyBorder="1" applyAlignment="1">
      <alignment wrapText="1"/>
    </xf>
    <xf numFmtId="0" fontId="0" fillId="0" borderId="61" xfId="0" applyFill="1" applyBorder="1" applyAlignment="1">
      <alignment wrapText="1"/>
    </xf>
    <xf numFmtId="0" fontId="51" fillId="0" borderId="41" xfId="0" applyFont="1" applyFill="1" applyBorder="1" applyAlignment="1">
      <alignment horizontal="center" vertical="center"/>
    </xf>
    <xf numFmtId="0" fontId="0" fillId="0" borderId="62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49" fontId="0" fillId="0" borderId="14" xfId="0" applyNumberFormat="1" applyFont="1" applyBorder="1" applyAlignment="1">
      <alignment horizontal="center"/>
    </xf>
    <xf numFmtId="49" fontId="0" fillId="0" borderId="22" xfId="0" applyNumberFormat="1" applyFont="1" applyBorder="1" applyAlignment="1">
      <alignment horizontal="center"/>
    </xf>
    <xf numFmtId="49" fontId="0" fillId="0" borderId="56" xfId="0" applyNumberFormat="1" applyFont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6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23" fillId="0" borderId="62" xfId="0" applyFont="1" applyBorder="1" applyAlignment="1">
      <alignment horizontal="left"/>
    </xf>
    <xf numFmtId="0" fontId="0" fillId="0" borderId="34" xfId="0" applyFont="1" applyFill="1" applyBorder="1" applyAlignment="1">
      <alignment horizontal="center"/>
    </xf>
    <xf numFmtId="0" fontId="0" fillId="0" borderId="34" xfId="0" applyFont="1" applyBorder="1" applyAlignment="1">
      <alignment horizontal="left"/>
    </xf>
    <xf numFmtId="0" fontId="0" fillId="0" borderId="63" xfId="0" applyFont="1" applyBorder="1" applyAlignment="1">
      <alignment horizontal="left"/>
    </xf>
    <xf numFmtId="0" fontId="0" fillId="0" borderId="60" xfId="0" applyFont="1" applyFill="1" applyBorder="1" applyAlignment="1">
      <alignment horizontal="center"/>
    </xf>
    <xf numFmtId="0" fontId="0" fillId="0" borderId="64" xfId="0" applyFont="1" applyBorder="1" applyAlignment="1">
      <alignment horizontal="left"/>
    </xf>
    <xf numFmtId="0" fontId="0" fillId="0" borderId="63" xfId="0" applyFont="1" applyBorder="1" applyAlignment="1">
      <alignment horizontal="center"/>
    </xf>
    <xf numFmtId="0" fontId="0" fillId="0" borderId="35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22" xfId="0" applyFont="1" applyBorder="1" applyAlignment="1">
      <alignment horizontal="left"/>
    </xf>
    <xf numFmtId="0" fontId="0" fillId="0" borderId="36" xfId="0" applyFont="1" applyBorder="1" applyAlignment="1">
      <alignment horizontal="left"/>
    </xf>
    <xf numFmtId="0" fontId="0" fillId="0" borderId="35" xfId="0" applyFont="1" applyBorder="1" applyAlignment="1">
      <alignment horizontal="left"/>
    </xf>
    <xf numFmtId="0" fontId="0" fillId="0" borderId="64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4" fillId="0" borderId="32" xfId="0" applyFont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23" fillId="0" borderId="65" xfId="0" applyFont="1" applyBorder="1" applyAlignment="1">
      <alignment horizontal="left"/>
    </xf>
    <xf numFmtId="0" fontId="53" fillId="0" borderId="18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0" fillId="0" borderId="65" xfId="0" applyFont="1" applyBorder="1" applyAlignment="1">
      <alignment horizontal="center"/>
    </xf>
    <xf numFmtId="0" fontId="0" fillId="0" borderId="52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48" xfId="0" applyFont="1" applyBorder="1" applyAlignment="1">
      <alignment horizontal="center"/>
    </xf>
    <xf numFmtId="0" fontId="43" fillId="0" borderId="14" xfId="0" applyFont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43" fillId="0" borderId="15" xfId="0" applyNumberFormat="1" applyFont="1" applyBorder="1" applyAlignment="1">
      <alignment horizontal="center"/>
    </xf>
    <xf numFmtId="0" fontId="43" fillId="0" borderId="23" xfId="0" applyNumberFormat="1" applyFont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0" fontId="0" fillId="0" borderId="51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0" fontId="0" fillId="0" borderId="32" xfId="0" applyFont="1" applyBorder="1" applyAlignment="1">
      <alignment horizontal="left"/>
    </xf>
    <xf numFmtId="0" fontId="54" fillId="0" borderId="28" xfId="0" applyNumberFormat="1" applyFont="1" applyBorder="1" applyAlignment="1">
      <alignment horizontal="center"/>
    </xf>
    <xf numFmtId="0" fontId="54" fillId="0" borderId="31" xfId="0" applyFont="1" applyBorder="1" applyAlignment="1">
      <alignment horizontal="center"/>
    </xf>
    <xf numFmtId="0" fontId="54" fillId="0" borderId="19" xfId="0" applyFont="1" applyBorder="1" applyAlignment="1">
      <alignment horizontal="center"/>
    </xf>
    <xf numFmtId="0" fontId="57" fillId="0" borderId="19" xfId="0" applyFont="1" applyBorder="1" applyAlignment="1">
      <alignment horizontal="left"/>
    </xf>
    <xf numFmtId="0" fontId="54" fillId="0" borderId="19" xfId="0" applyFont="1" applyBorder="1" applyAlignment="1">
      <alignment horizontal="left"/>
    </xf>
    <xf numFmtId="0" fontId="57" fillId="0" borderId="18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67" xfId="0" applyFont="1" applyBorder="1" applyAlignment="1">
      <alignment horizontal="left" wrapText="1"/>
    </xf>
    <xf numFmtId="0" fontId="0" fillId="0" borderId="68" xfId="0" applyFont="1" applyBorder="1" applyAlignment="1">
      <alignment horizontal="center"/>
    </xf>
    <xf numFmtId="0" fontId="0" fillId="0" borderId="69" xfId="0" applyFont="1" applyBorder="1" applyAlignment="1">
      <alignment horizontal="center"/>
    </xf>
    <xf numFmtId="0" fontId="0" fillId="0" borderId="70" xfId="0" applyFont="1" applyBorder="1" applyAlignment="1">
      <alignment horizontal="center"/>
    </xf>
    <xf numFmtId="0" fontId="0" fillId="0" borderId="61" xfId="0" applyFont="1" applyBorder="1" applyAlignment="1">
      <alignment horizontal="center"/>
    </xf>
    <xf numFmtId="0" fontId="0" fillId="0" borderId="71" xfId="0" applyFont="1" applyBorder="1" applyAlignment="1">
      <alignment horizontal="center"/>
    </xf>
    <xf numFmtId="0" fontId="0" fillId="0" borderId="72" xfId="0" applyFont="1" applyBorder="1" applyAlignment="1">
      <alignment horizontal="center"/>
    </xf>
    <xf numFmtId="0" fontId="0" fillId="0" borderId="73" xfId="0" applyFont="1" applyBorder="1" applyAlignment="1">
      <alignment horizontal="center"/>
    </xf>
    <xf numFmtId="0" fontId="0" fillId="0" borderId="57" xfId="0" applyFont="1" applyBorder="1" applyAlignment="1">
      <alignment horizontal="center"/>
    </xf>
    <xf numFmtId="0" fontId="0" fillId="0" borderId="59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55" xfId="0" applyFont="1" applyBorder="1" applyAlignment="1">
      <alignment horizontal="left" wrapText="1"/>
    </xf>
    <xf numFmtId="0" fontId="51" fillId="0" borderId="20" xfId="0" applyFont="1" applyBorder="1" applyAlignment="1">
      <alignment horizontal="left"/>
    </xf>
    <xf numFmtId="0" fontId="53" fillId="0" borderId="19" xfId="0" applyFont="1" applyBorder="1" applyAlignment="1">
      <alignment horizontal="left"/>
    </xf>
    <xf numFmtId="0" fontId="54" fillId="0" borderId="28" xfId="0" applyFont="1" applyBorder="1" applyAlignment="1">
      <alignment horizontal="center"/>
    </xf>
    <xf numFmtId="0" fontId="54" fillId="0" borderId="20" xfId="0" applyFont="1" applyBorder="1" applyAlignment="1">
      <alignment horizontal="center"/>
    </xf>
    <xf numFmtId="0" fontId="0" fillId="15" borderId="25" xfId="0" applyFont="1" applyFill="1" applyBorder="1" applyAlignment="1">
      <alignment horizontal="center"/>
    </xf>
    <xf numFmtId="0" fontId="0" fillId="15" borderId="26" xfId="0" applyFont="1" applyFill="1" applyBorder="1" applyAlignment="1">
      <alignment horizontal="center"/>
    </xf>
    <xf numFmtId="0" fontId="0" fillId="15" borderId="27" xfId="0" applyFont="1" applyFill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49" fontId="0" fillId="0" borderId="23" xfId="0" applyNumberFormat="1" applyFont="1" applyBorder="1" applyAlignment="1">
      <alignment horizontal="center"/>
    </xf>
    <xf numFmtId="49" fontId="0" fillId="0" borderId="36" xfId="0" applyNumberFormat="1" applyFont="1" applyBorder="1" applyAlignment="1">
      <alignment horizontal="center"/>
    </xf>
    <xf numFmtId="1" fontId="0" fillId="0" borderId="35" xfId="0" applyNumberFormat="1" applyFont="1" applyBorder="1" applyAlignment="1">
      <alignment horizontal="center" vertical="center"/>
    </xf>
    <xf numFmtId="1" fontId="0" fillId="0" borderId="22" xfId="0" applyNumberFormat="1" applyFont="1" applyBorder="1" applyAlignment="1">
      <alignment horizontal="center" vertical="center"/>
    </xf>
    <xf numFmtId="1" fontId="0" fillId="0" borderId="24" xfId="0" applyNumberFormat="1" applyFont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/>
    </xf>
    <xf numFmtId="49" fontId="0" fillId="0" borderId="74" xfId="0" applyNumberFormat="1" applyFont="1" applyBorder="1" applyAlignment="1">
      <alignment horizontal="center"/>
    </xf>
    <xf numFmtId="49" fontId="0" fillId="0" borderId="24" xfId="0" applyNumberFormat="1" applyFont="1" applyBorder="1" applyAlignment="1">
      <alignment horizontal="center"/>
    </xf>
    <xf numFmtId="49" fontId="0" fillId="0" borderId="59" xfId="0" applyNumberFormat="1" applyFont="1" applyBorder="1" applyAlignment="1">
      <alignment horizontal="center"/>
    </xf>
    <xf numFmtId="49" fontId="0" fillId="0" borderId="27" xfId="0" applyNumberFormat="1" applyFont="1" applyBorder="1" applyAlignment="1">
      <alignment horizontal="center"/>
    </xf>
    <xf numFmtId="49" fontId="0" fillId="15" borderId="35" xfId="0" applyNumberFormat="1" applyFont="1" applyFill="1" applyBorder="1" applyAlignment="1">
      <alignment horizontal="center"/>
    </xf>
    <xf numFmtId="49" fontId="0" fillId="15" borderId="22" xfId="0" applyNumberFormat="1" applyFont="1" applyFill="1" applyBorder="1" applyAlignment="1">
      <alignment horizontal="center"/>
    </xf>
    <xf numFmtId="49" fontId="0" fillId="15" borderId="74" xfId="0" applyNumberFormat="1" applyFont="1" applyFill="1" applyBorder="1" applyAlignment="1">
      <alignment horizontal="center"/>
    </xf>
    <xf numFmtId="1" fontId="0" fillId="0" borderId="21" xfId="0" applyNumberFormat="1" applyFont="1" applyBorder="1" applyAlignment="1">
      <alignment horizontal="center"/>
    </xf>
    <xf numFmtId="1" fontId="54" fillId="0" borderId="28" xfId="0" applyNumberFormat="1" applyFont="1" applyBorder="1" applyAlignment="1">
      <alignment horizontal="center"/>
    </xf>
    <xf numFmtId="1" fontId="54" fillId="0" borderId="19" xfId="0" applyNumberFormat="1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 applyBorder="1" applyAlignment="1">
      <alignment horizontal="center" vertical="center" textRotation="90"/>
    </xf>
    <xf numFmtId="0" fontId="43" fillId="0" borderId="0" xfId="0" applyNumberFormat="1" applyFont="1" applyBorder="1" applyAlignment="1">
      <alignment horizontal="center" vertical="center"/>
    </xf>
    <xf numFmtId="0" fontId="53" fillId="0" borderId="12" xfId="0" applyFont="1" applyBorder="1" applyAlignment="1">
      <alignment horizontal="left" wrapText="1"/>
    </xf>
    <xf numFmtId="0" fontId="53" fillId="0" borderId="13" xfId="0" applyFont="1" applyFill="1" applyBorder="1" applyAlignment="1">
      <alignment horizontal="left" vertical="center" wrapText="1"/>
    </xf>
    <xf numFmtId="0" fontId="20" fillId="0" borderId="28" xfId="0" applyFont="1" applyBorder="1" applyAlignment="1">
      <alignment horizontal="left" wrapText="1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49" fontId="0" fillId="0" borderId="72" xfId="0" applyNumberFormat="1" applyFont="1" applyBorder="1" applyAlignment="1">
      <alignment horizontal="center"/>
    </xf>
    <xf numFmtId="0" fontId="0" fillId="15" borderId="65" xfId="0" applyFont="1" applyFill="1" applyBorder="1" applyAlignment="1">
      <alignment horizontal="center"/>
    </xf>
    <xf numFmtId="0" fontId="0" fillId="15" borderId="34" xfId="0" applyFont="1" applyFill="1" applyBorder="1" applyAlignment="1">
      <alignment horizontal="center"/>
    </xf>
    <xf numFmtId="0" fontId="0" fillId="15" borderId="62" xfId="0" applyFont="1" applyFill="1" applyBorder="1" applyAlignment="1">
      <alignment horizontal="center"/>
    </xf>
    <xf numFmtId="0" fontId="0" fillId="15" borderId="64" xfId="0" applyFont="1" applyFill="1" applyBorder="1" applyAlignment="1">
      <alignment horizontal="left"/>
    </xf>
    <xf numFmtId="0" fontId="0" fillId="15" borderId="34" xfId="0" applyFont="1" applyFill="1" applyBorder="1" applyAlignment="1">
      <alignment horizontal="left"/>
    </xf>
    <xf numFmtId="0" fontId="0" fillId="15" borderId="62" xfId="0" applyFont="1" applyFill="1" applyBorder="1" applyAlignment="1">
      <alignment horizontal="left"/>
    </xf>
    <xf numFmtId="0" fontId="0" fillId="15" borderId="23" xfId="0" applyFont="1" applyFill="1" applyBorder="1" applyAlignment="1">
      <alignment horizontal="center"/>
    </xf>
    <xf numFmtId="0" fontId="0" fillId="15" borderId="22" xfId="0" applyFont="1" applyFill="1" applyBorder="1" applyAlignment="1">
      <alignment horizontal="center"/>
    </xf>
    <xf numFmtId="0" fontId="0" fillId="15" borderId="24" xfId="0" applyFont="1" applyFill="1" applyBorder="1" applyAlignment="1">
      <alignment horizontal="center"/>
    </xf>
    <xf numFmtId="0" fontId="0" fillId="15" borderId="35" xfId="0" applyFont="1" applyFill="1" applyBorder="1" applyAlignment="1">
      <alignment horizontal="left"/>
    </xf>
    <xf numFmtId="0" fontId="0" fillId="15" borderId="22" xfId="0" applyFont="1" applyFill="1" applyBorder="1" applyAlignment="1">
      <alignment horizontal="left"/>
    </xf>
    <xf numFmtId="0" fontId="0" fillId="15" borderId="24" xfId="0" applyFont="1" applyFill="1" applyBorder="1" applyAlignment="1">
      <alignment horizontal="left"/>
    </xf>
    <xf numFmtId="0" fontId="23" fillId="15" borderId="18" xfId="0" applyFont="1" applyFill="1" applyBorder="1" applyAlignment="1">
      <alignment horizontal="left"/>
    </xf>
    <xf numFmtId="0" fontId="23" fillId="15" borderId="20" xfId="0" applyFont="1" applyFill="1" applyBorder="1" applyAlignment="1">
      <alignment horizontal="left"/>
    </xf>
    <xf numFmtId="0" fontId="23" fillId="15" borderId="31" xfId="0" applyFont="1" applyFill="1" applyBorder="1" applyAlignment="1">
      <alignment horizontal="left"/>
    </xf>
    <xf numFmtId="0" fontId="23" fillId="15" borderId="15" xfId="0" applyFont="1" applyFill="1" applyBorder="1" applyAlignment="1">
      <alignment horizontal="left"/>
    </xf>
    <xf numFmtId="0" fontId="23" fillId="15" borderId="14" xfId="0" applyFont="1" applyFill="1" applyBorder="1" applyAlignment="1">
      <alignment horizontal="left"/>
    </xf>
    <xf numFmtId="0" fontId="23" fillId="15" borderId="16" xfId="0" applyFont="1" applyFill="1" applyBorder="1" applyAlignment="1">
      <alignment horizontal="left"/>
    </xf>
    <xf numFmtId="0" fontId="0" fillId="15" borderId="15" xfId="0" applyFont="1" applyFill="1" applyBorder="1" applyAlignment="1">
      <alignment horizontal="center"/>
    </xf>
    <xf numFmtId="0" fontId="0" fillId="15" borderId="14" xfId="0" applyFont="1" applyFill="1" applyBorder="1" applyAlignment="1">
      <alignment horizontal="center"/>
    </xf>
    <xf numFmtId="0" fontId="0" fillId="15" borderId="16" xfId="0" applyFont="1" applyFill="1" applyBorder="1" applyAlignment="1">
      <alignment horizontal="center"/>
    </xf>
    <xf numFmtId="0" fontId="43" fillId="15" borderId="15" xfId="0" applyFont="1" applyFill="1" applyBorder="1"/>
    <xf numFmtId="0" fontId="23" fillId="15" borderId="53" xfId="0" applyFont="1" applyFill="1" applyBorder="1" applyAlignment="1">
      <alignment horizontal="left"/>
    </xf>
    <xf numFmtId="0" fontId="23" fillId="15" borderId="23" xfId="0" applyFont="1" applyFill="1" applyBorder="1" applyAlignment="1">
      <alignment horizontal="left"/>
    </xf>
    <xf numFmtId="0" fontId="23" fillId="15" borderId="22" xfId="0" applyFont="1" applyFill="1" applyBorder="1" applyAlignment="1">
      <alignment horizontal="left"/>
    </xf>
    <xf numFmtId="0" fontId="23" fillId="15" borderId="24" xfId="0" applyFont="1" applyFill="1" applyBorder="1" applyAlignment="1">
      <alignment horizontal="left"/>
    </xf>
    <xf numFmtId="0" fontId="43" fillId="15" borderId="23" xfId="0" applyFont="1" applyFill="1" applyBorder="1"/>
    <xf numFmtId="0" fontId="23" fillId="15" borderId="35" xfId="0" applyFont="1" applyFill="1" applyBorder="1" applyAlignment="1">
      <alignment horizontal="left"/>
    </xf>
    <xf numFmtId="0" fontId="23" fillId="15" borderId="25" xfId="0" applyFont="1" applyFill="1" applyBorder="1" applyAlignment="1">
      <alignment horizontal="left"/>
    </xf>
    <xf numFmtId="0" fontId="23" fillId="15" borderId="26" xfId="0" applyFont="1" applyFill="1" applyBorder="1" applyAlignment="1">
      <alignment horizontal="left"/>
    </xf>
    <xf numFmtId="0" fontId="23" fillId="15" borderId="27" xfId="0" applyFont="1" applyFill="1" applyBorder="1" applyAlignment="1">
      <alignment horizontal="left"/>
    </xf>
    <xf numFmtId="0" fontId="43" fillId="15" borderId="25" xfId="0" applyFont="1" applyFill="1" applyBorder="1"/>
    <xf numFmtId="0" fontId="23" fillId="15" borderId="37" xfId="0" applyFont="1" applyFill="1" applyBorder="1" applyAlignment="1">
      <alignment horizontal="left"/>
    </xf>
    <xf numFmtId="0" fontId="43" fillId="15" borderId="18" xfId="0" applyFont="1" applyFill="1" applyBorder="1" applyAlignment="1">
      <alignment horizontal="left"/>
    </xf>
    <xf numFmtId="0" fontId="43" fillId="15" borderId="19" xfId="0" applyFont="1" applyFill="1" applyBorder="1" applyAlignment="1">
      <alignment horizontal="left"/>
    </xf>
    <xf numFmtId="0" fontId="43" fillId="15" borderId="20" xfId="0" applyFont="1" applyFill="1" applyBorder="1" applyAlignment="1">
      <alignment horizontal="left"/>
    </xf>
    <xf numFmtId="0" fontId="43" fillId="15" borderId="31" xfId="0" applyFont="1" applyFill="1" applyBorder="1" applyAlignment="1">
      <alignment horizontal="left"/>
    </xf>
    <xf numFmtId="0" fontId="43" fillId="15" borderId="32" xfId="0" applyFont="1" applyFill="1" applyBorder="1" applyAlignment="1">
      <alignment horizontal="left"/>
    </xf>
    <xf numFmtId="0" fontId="43" fillId="15" borderId="15" xfId="0" applyFont="1" applyFill="1" applyBorder="1" applyAlignment="1">
      <alignment horizontal="left"/>
    </xf>
    <xf numFmtId="0" fontId="43" fillId="15" borderId="14" xfId="0" applyFont="1" applyFill="1" applyBorder="1" applyAlignment="1">
      <alignment horizontal="left"/>
    </xf>
    <xf numFmtId="0" fontId="43" fillId="15" borderId="16" xfId="0" applyFont="1" applyFill="1" applyBorder="1" applyAlignment="1">
      <alignment horizontal="left"/>
    </xf>
    <xf numFmtId="0" fontId="43" fillId="15" borderId="15" xfId="0" applyFont="1" applyFill="1" applyBorder="1" applyAlignment="1">
      <alignment horizontal="center"/>
    </xf>
    <xf numFmtId="0" fontId="43" fillId="15" borderId="14" xfId="0" applyFont="1" applyFill="1" applyBorder="1" applyAlignment="1">
      <alignment horizontal="center"/>
    </xf>
    <xf numFmtId="0" fontId="43" fillId="15" borderId="16" xfId="0" applyFont="1" applyFill="1" applyBorder="1" applyAlignment="1">
      <alignment horizontal="center"/>
    </xf>
    <xf numFmtId="0" fontId="43" fillId="15" borderId="23" xfId="0" applyFont="1" applyFill="1" applyBorder="1" applyAlignment="1">
      <alignment horizontal="left"/>
    </xf>
    <xf numFmtId="0" fontId="43" fillId="15" borderId="22" xfId="0" applyFont="1" applyFill="1" applyBorder="1" applyAlignment="1">
      <alignment horizontal="left"/>
    </xf>
    <xf numFmtId="0" fontId="43" fillId="15" borderId="24" xfId="0" applyFont="1" applyFill="1" applyBorder="1" applyAlignment="1">
      <alignment horizontal="left"/>
    </xf>
    <xf numFmtId="0" fontId="43" fillId="15" borderId="23" xfId="0" applyFont="1" applyFill="1" applyBorder="1" applyAlignment="1">
      <alignment horizontal="center"/>
    </xf>
    <xf numFmtId="0" fontId="43" fillId="15" borderId="22" xfId="0" applyFont="1" applyFill="1" applyBorder="1" applyAlignment="1">
      <alignment horizontal="center"/>
    </xf>
    <xf numFmtId="0" fontId="43" fillId="15" borderId="24" xfId="0" applyFont="1" applyFill="1" applyBorder="1" applyAlignment="1">
      <alignment horizontal="center"/>
    </xf>
    <xf numFmtId="0" fontId="54" fillId="15" borderId="18" xfId="0" applyFont="1" applyFill="1" applyBorder="1" applyAlignment="1">
      <alignment horizontal="center"/>
    </xf>
    <xf numFmtId="0" fontId="54" fillId="15" borderId="19" xfId="0" applyFont="1" applyFill="1" applyBorder="1" applyAlignment="1">
      <alignment horizontal="center"/>
    </xf>
    <xf numFmtId="0" fontId="54" fillId="15" borderId="20" xfId="0" applyFont="1" applyFill="1" applyBorder="1" applyAlignment="1">
      <alignment horizontal="center"/>
    </xf>
    <xf numFmtId="0" fontId="54" fillId="15" borderId="31" xfId="0" applyFont="1" applyFill="1" applyBorder="1" applyAlignment="1">
      <alignment horizontal="center"/>
    </xf>
    <xf numFmtId="0" fontId="0" fillId="15" borderId="71" xfId="0" applyFont="1" applyFill="1" applyBorder="1" applyAlignment="1">
      <alignment horizontal="center"/>
    </xf>
    <xf numFmtId="0" fontId="0" fillId="15" borderId="69" xfId="0" applyFont="1" applyFill="1" applyBorder="1" applyAlignment="1">
      <alignment horizontal="center"/>
    </xf>
    <xf numFmtId="0" fontId="0" fillId="15" borderId="72" xfId="0" applyFont="1" applyFill="1" applyBorder="1" applyAlignment="1">
      <alignment horizontal="center"/>
    </xf>
    <xf numFmtId="0" fontId="0" fillId="15" borderId="68" xfId="0" applyFont="1" applyFill="1" applyBorder="1" applyAlignment="1">
      <alignment horizontal="center"/>
    </xf>
    <xf numFmtId="0" fontId="0" fillId="15" borderId="35" xfId="0" applyFont="1" applyFill="1" applyBorder="1" applyAlignment="1">
      <alignment horizontal="center"/>
    </xf>
    <xf numFmtId="0" fontId="0" fillId="15" borderId="58" xfId="0" applyFont="1" applyFill="1" applyBorder="1" applyAlignment="1">
      <alignment horizontal="center"/>
    </xf>
    <xf numFmtId="0" fontId="0" fillId="15" borderId="56" xfId="0" applyFont="1" applyFill="1" applyBorder="1" applyAlignment="1">
      <alignment horizontal="center"/>
    </xf>
    <xf numFmtId="0" fontId="0" fillId="15" borderId="59" xfId="0" applyFont="1" applyFill="1" applyBorder="1" applyAlignment="1">
      <alignment horizontal="center"/>
    </xf>
    <xf numFmtId="0" fontId="0" fillId="15" borderId="66" xfId="0" applyFont="1" applyFill="1" applyBorder="1" applyAlignment="1">
      <alignment horizontal="center"/>
    </xf>
    <xf numFmtId="0" fontId="0" fillId="15" borderId="37" xfId="0" applyFont="1" applyFill="1" applyBorder="1" applyAlignment="1">
      <alignment horizontal="center"/>
    </xf>
    <xf numFmtId="49" fontId="0" fillId="15" borderId="24" xfId="0" applyNumberFormat="1" applyFont="1" applyFill="1" applyBorder="1" applyAlignment="1">
      <alignment horizontal="center"/>
    </xf>
    <xf numFmtId="49" fontId="0" fillId="15" borderId="36" xfId="0" applyNumberFormat="1" applyFont="1" applyFill="1" applyBorder="1" applyAlignment="1">
      <alignment horizontal="center"/>
    </xf>
    <xf numFmtId="49" fontId="0" fillId="15" borderId="23" xfId="0" applyNumberFormat="1" applyFont="1" applyFill="1" applyBorder="1" applyAlignment="1">
      <alignment horizontal="center"/>
    </xf>
    <xf numFmtId="49" fontId="0" fillId="15" borderId="46" xfId="0" applyNumberFormat="1" applyFont="1" applyFill="1" applyBorder="1" applyAlignment="1">
      <alignment horizontal="center"/>
    </xf>
    <xf numFmtId="0" fontId="0" fillId="15" borderId="18" xfId="0" applyFont="1" applyFill="1" applyBorder="1" applyAlignment="1">
      <alignment horizontal="center"/>
    </xf>
    <xf numFmtId="0" fontId="0" fillId="15" borderId="19" xfId="0" applyFont="1" applyFill="1" applyBorder="1" applyAlignment="1">
      <alignment horizontal="center"/>
    </xf>
    <xf numFmtId="0" fontId="0" fillId="15" borderId="20" xfId="0" applyFont="1" applyFill="1" applyBorder="1" applyAlignment="1">
      <alignment horizontal="center"/>
    </xf>
    <xf numFmtId="0" fontId="50" fillId="15" borderId="20" xfId="0" applyFont="1" applyFill="1" applyBorder="1" applyAlignment="1">
      <alignment horizontal="left"/>
    </xf>
    <xf numFmtId="0" fontId="50" fillId="15" borderId="31" xfId="0" applyFont="1" applyFill="1" applyBorder="1" applyAlignment="1">
      <alignment horizontal="left"/>
    </xf>
    <xf numFmtId="0" fontId="53" fillId="15" borderId="31" xfId="0" applyFont="1" applyFill="1" applyBorder="1" applyAlignment="1">
      <alignment horizontal="center"/>
    </xf>
    <xf numFmtId="0" fontId="53" fillId="0" borderId="32" xfId="0" applyFont="1" applyBorder="1" applyAlignment="1">
      <alignment horizontal="center"/>
    </xf>
    <xf numFmtId="0" fontId="53" fillId="0" borderId="28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1" fontId="23" fillId="0" borderId="28" xfId="0" applyNumberFormat="1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1" fontId="23" fillId="0" borderId="12" xfId="0" applyNumberFormat="1" applyFont="1" applyBorder="1" applyAlignment="1">
      <alignment horizontal="center"/>
    </xf>
    <xf numFmtId="1" fontId="23" fillId="0" borderId="18" xfId="0" applyNumberFormat="1" applyFont="1" applyBorder="1" applyAlignment="1">
      <alignment horizontal="center"/>
    </xf>
    <xf numFmtId="1" fontId="23" fillId="0" borderId="19" xfId="0" applyNumberFormat="1" applyFont="1" applyBorder="1" applyAlignment="1">
      <alignment horizontal="center"/>
    </xf>
    <xf numFmtId="0" fontId="53" fillId="0" borderId="12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74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51" fillId="0" borderId="17" xfId="0" applyNumberFormat="1" applyFont="1" applyBorder="1" applyAlignment="1">
      <alignment horizontal="center"/>
    </xf>
    <xf numFmtId="49" fontId="23" fillId="0" borderId="31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center"/>
    </xf>
    <xf numFmtId="49" fontId="0" fillId="0" borderId="23" xfId="0" applyNumberFormat="1" applyFont="1" applyFill="1" applyBorder="1" applyAlignment="1">
      <alignment horizontal="center"/>
    </xf>
    <xf numFmtId="0" fontId="23" fillId="0" borderId="14" xfId="0" applyFont="1" applyBorder="1" applyAlignment="1">
      <alignment horizontal="left"/>
    </xf>
    <xf numFmtId="0" fontId="23" fillId="0" borderId="23" xfId="0" applyFont="1" applyBorder="1" applyAlignment="1">
      <alignment horizontal="center"/>
    </xf>
    <xf numFmtId="0" fontId="23" fillId="0" borderId="35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/>
    </xf>
    <xf numFmtId="0" fontId="23" fillId="0" borderId="69" xfId="0" applyFont="1" applyBorder="1" applyAlignment="1">
      <alignment horizontal="center"/>
    </xf>
    <xf numFmtId="0" fontId="43" fillId="0" borderId="69" xfId="0" applyFont="1" applyBorder="1" applyAlignment="1">
      <alignment horizontal="center"/>
    </xf>
    <xf numFmtId="0" fontId="23" fillId="0" borderId="72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1" fontId="53" fillId="15" borderId="28" xfId="0" applyNumberFormat="1" applyFont="1" applyFill="1" applyBorder="1" applyAlignment="1">
      <alignment horizontal="center" vertical="center"/>
    </xf>
    <xf numFmtId="0" fontId="51" fillId="0" borderId="19" xfId="0" applyFont="1" applyBorder="1" applyAlignment="1">
      <alignment horizontal="center"/>
    </xf>
    <xf numFmtId="0" fontId="51" fillId="0" borderId="20" xfId="0" applyFont="1" applyBorder="1" applyAlignment="1">
      <alignment horizontal="center"/>
    </xf>
    <xf numFmtId="0" fontId="51" fillId="0" borderId="31" xfId="0" applyFont="1" applyBorder="1" applyAlignment="1">
      <alignment horizontal="center"/>
    </xf>
    <xf numFmtId="0" fontId="51" fillId="0" borderId="18" xfId="0" applyFont="1" applyBorder="1" applyAlignment="1">
      <alignment horizontal="center"/>
    </xf>
    <xf numFmtId="0" fontId="43" fillId="0" borderId="4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49" fontId="12" fillId="0" borderId="22" xfId="0" applyNumberFormat="1" applyFont="1" applyFill="1" applyBorder="1" applyAlignment="1">
      <alignment horizontal="center" vertical="center"/>
    </xf>
    <xf numFmtId="49" fontId="12" fillId="0" borderId="36" xfId="0" applyNumberFormat="1" applyFont="1" applyFill="1" applyBorder="1" applyAlignment="1">
      <alignment horizontal="center" vertical="center"/>
    </xf>
    <xf numFmtId="0" fontId="23" fillId="0" borderId="25" xfId="0" applyFont="1" applyBorder="1" applyAlignment="1">
      <alignment horizontal="left"/>
    </xf>
    <xf numFmtId="0" fontId="23" fillId="0" borderId="26" xfId="0" applyFont="1" applyBorder="1" applyAlignment="1">
      <alignment horizontal="left"/>
    </xf>
    <xf numFmtId="0" fontId="0" fillId="15" borderId="54" xfId="0" applyFill="1" applyBorder="1" applyAlignment="1">
      <alignment wrapText="1"/>
    </xf>
    <xf numFmtId="0" fontId="0" fillId="15" borderId="46" xfId="0" applyFill="1" applyBorder="1" applyAlignment="1">
      <alignment wrapText="1"/>
    </xf>
    <xf numFmtId="0" fontId="0" fillId="0" borderId="54" xfId="0" applyFont="1" applyBorder="1" applyAlignment="1">
      <alignment wrapText="1"/>
    </xf>
    <xf numFmtId="0" fontId="58" fillId="0" borderId="60" xfId="0" applyFont="1" applyBorder="1" applyAlignment="1">
      <alignment vertical="center" wrapText="1"/>
    </xf>
    <xf numFmtId="0" fontId="0" fillId="0" borderId="46" xfId="0" applyFont="1" applyBorder="1" applyAlignment="1">
      <alignment wrapText="1"/>
    </xf>
    <xf numFmtId="0" fontId="0" fillId="15" borderId="54" xfId="0" applyFont="1" applyFill="1" applyBorder="1" applyAlignment="1">
      <alignment wrapText="1"/>
    </xf>
    <xf numFmtId="0" fontId="0" fillId="15" borderId="46" xfId="0" applyFont="1" applyFill="1" applyBorder="1" applyAlignment="1">
      <alignment wrapText="1"/>
    </xf>
    <xf numFmtId="0" fontId="0" fillId="15" borderId="67" xfId="0" applyFont="1" applyFill="1" applyBorder="1" applyAlignment="1">
      <alignment wrapText="1"/>
    </xf>
    <xf numFmtId="0" fontId="0" fillId="0" borderId="75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53" xfId="0" applyFont="1" applyBorder="1" applyAlignment="1">
      <alignment horizontal="center"/>
    </xf>
    <xf numFmtId="0" fontId="0" fillId="15" borderId="74" xfId="0" applyFont="1" applyFill="1" applyBorder="1" applyAlignment="1">
      <alignment wrapText="1"/>
    </xf>
    <xf numFmtId="0" fontId="20" fillId="0" borderId="12" xfId="0" applyFont="1" applyBorder="1" applyAlignment="1">
      <alignment horizontal="left" wrapText="1"/>
    </xf>
    <xf numFmtId="0" fontId="0" fillId="15" borderId="24" xfId="0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58" fillId="0" borderId="21" xfId="0" applyFont="1" applyBorder="1" applyAlignment="1">
      <alignment vertical="center" wrapText="1"/>
    </xf>
    <xf numFmtId="0" fontId="0" fillId="0" borderId="60" xfId="0" applyFont="1" applyBorder="1" applyAlignment="1">
      <alignment wrapText="1"/>
    </xf>
    <xf numFmtId="0" fontId="0" fillId="0" borderId="21" xfId="0" applyFont="1" applyBorder="1" applyAlignment="1">
      <alignment wrapText="1"/>
    </xf>
    <xf numFmtId="0" fontId="58" fillId="0" borderId="21" xfId="0" applyFont="1" applyBorder="1" applyAlignment="1">
      <alignment vertical="center"/>
    </xf>
    <xf numFmtId="0" fontId="0" fillId="0" borderId="48" xfId="0" applyFont="1" applyBorder="1" applyAlignment="1">
      <alignment wrapText="1"/>
    </xf>
    <xf numFmtId="0" fontId="20" fillId="0" borderId="19" xfId="0" applyFont="1" applyBorder="1" applyAlignment="1">
      <alignment horizontal="center"/>
    </xf>
    <xf numFmtId="0" fontId="51" fillId="0" borderId="54" xfId="0" applyFont="1" applyBorder="1" applyAlignment="1">
      <alignment horizontal="left" wrapText="1"/>
    </xf>
    <xf numFmtId="0" fontId="23" fillId="0" borderId="64" xfId="0" applyFont="1" applyBorder="1" applyAlignment="1">
      <alignment horizontal="left"/>
    </xf>
    <xf numFmtId="0" fontId="23" fillId="0" borderId="76" xfId="0" applyFont="1" applyBorder="1" applyAlignment="1">
      <alignment horizontal="left"/>
    </xf>
    <xf numFmtId="0" fontId="23" fillId="0" borderId="60" xfId="0" applyFont="1" applyBorder="1" applyAlignment="1">
      <alignment horizontal="center"/>
    </xf>
    <xf numFmtId="0" fontId="53" fillId="0" borderId="31" xfId="0" applyFont="1" applyBorder="1" applyAlignment="1">
      <alignment horizontal="left" vertical="center"/>
    </xf>
    <xf numFmtId="0" fontId="53" fillId="0" borderId="19" xfId="0" applyFont="1" applyBorder="1" applyAlignment="1">
      <alignment horizontal="left" vertical="center"/>
    </xf>
    <xf numFmtId="0" fontId="53" fillId="0" borderId="19" xfId="0" applyFont="1" applyBorder="1" applyAlignment="1">
      <alignment horizontal="center" vertical="center"/>
    </xf>
    <xf numFmtId="0" fontId="20" fillId="15" borderId="19" xfId="0" applyFont="1" applyFill="1" applyBorder="1" applyAlignment="1">
      <alignment horizontal="center"/>
    </xf>
    <xf numFmtId="0" fontId="53" fillId="15" borderId="10" xfId="0" applyFont="1" applyFill="1" applyBorder="1" applyAlignment="1">
      <alignment horizontal="center"/>
    </xf>
    <xf numFmtId="0" fontId="51" fillId="15" borderId="32" xfId="0" applyFont="1" applyFill="1" applyBorder="1" applyAlignment="1">
      <alignment horizontal="center"/>
    </xf>
    <xf numFmtId="0" fontId="51" fillId="15" borderId="20" xfId="0" applyFont="1" applyFill="1" applyBorder="1" applyAlignment="1">
      <alignment horizontal="center"/>
    </xf>
    <xf numFmtId="0" fontId="51" fillId="15" borderId="10" xfId="0" applyFont="1" applyFill="1" applyBorder="1" applyAlignment="1">
      <alignment horizontal="center"/>
    </xf>
    <xf numFmtId="0" fontId="51" fillId="15" borderId="19" xfId="0" applyFont="1" applyFill="1" applyBorder="1" applyAlignment="1">
      <alignment horizontal="center"/>
    </xf>
    <xf numFmtId="0" fontId="51" fillId="15" borderId="31" xfId="0" applyFont="1" applyFill="1" applyBorder="1" applyAlignment="1">
      <alignment horizontal="center"/>
    </xf>
    <xf numFmtId="0" fontId="51" fillId="15" borderId="18" xfId="0" applyFont="1" applyFill="1" applyBorder="1" applyAlignment="1">
      <alignment horizontal="center"/>
    </xf>
    <xf numFmtId="0" fontId="51" fillId="15" borderId="11" xfId="0" applyFont="1" applyFill="1" applyBorder="1" applyAlignment="1">
      <alignment horizontal="center"/>
    </xf>
    <xf numFmtId="1" fontId="51" fillId="15" borderId="10" xfId="0" applyNumberFormat="1" applyFont="1" applyFill="1" applyBorder="1" applyAlignment="1">
      <alignment horizontal="center"/>
    </xf>
    <xf numFmtId="1" fontId="51" fillId="15" borderId="11" xfId="0" applyNumberFormat="1" applyFont="1" applyFill="1" applyBorder="1" applyAlignment="1">
      <alignment horizontal="center"/>
    </xf>
    <xf numFmtId="0" fontId="54" fillId="0" borderId="19" xfId="0" applyFont="1" applyFill="1" applyBorder="1" applyAlignment="1">
      <alignment horizontal="center"/>
    </xf>
    <xf numFmtId="1" fontId="54" fillId="0" borderId="18" xfId="0" applyNumberFormat="1" applyFont="1" applyBorder="1" applyAlignment="1">
      <alignment horizontal="center"/>
    </xf>
    <xf numFmtId="1" fontId="54" fillId="0" borderId="11" xfId="0" applyNumberFormat="1" applyFont="1" applyBorder="1" applyAlignment="1">
      <alignment horizontal="center"/>
    </xf>
    <xf numFmtId="1" fontId="54" fillId="0" borderId="20" xfId="0" applyNumberFormat="1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3" fillId="0" borderId="10" xfId="0" applyFont="1" applyBorder="1" applyAlignment="1">
      <alignment horizontal="center"/>
    </xf>
    <xf numFmtId="0" fontId="53" fillId="0" borderId="11" xfId="0" applyFont="1" applyBorder="1" applyAlignment="1">
      <alignment horizontal="center"/>
    </xf>
    <xf numFmtId="1" fontId="53" fillId="0" borderId="13" xfId="0" applyNumberFormat="1" applyFont="1" applyBorder="1" applyAlignment="1">
      <alignment horizontal="center"/>
    </xf>
    <xf numFmtId="1" fontId="53" fillId="0" borderId="77" xfId="0" applyNumberFormat="1" applyFont="1" applyBorder="1" applyAlignment="1">
      <alignment horizontal="center"/>
    </xf>
    <xf numFmtId="1" fontId="53" fillId="0" borderId="18" xfId="0" applyNumberFormat="1" applyFont="1" applyBorder="1" applyAlignment="1">
      <alignment horizontal="center"/>
    </xf>
    <xf numFmtId="1" fontId="53" fillId="0" borderId="78" xfId="0" applyNumberFormat="1" applyFont="1" applyBorder="1" applyAlignment="1">
      <alignment horizontal="center"/>
    </xf>
    <xf numFmtId="1" fontId="53" fillId="0" borderId="32" xfId="0" applyNumberFormat="1" applyFont="1" applyBorder="1" applyAlignment="1">
      <alignment horizontal="center"/>
    </xf>
    <xf numFmtId="1" fontId="53" fillId="0" borderId="19" xfId="0" applyNumberFormat="1" applyFont="1" applyBorder="1" applyAlignment="1">
      <alignment horizontal="center"/>
    </xf>
    <xf numFmtId="0" fontId="53" fillId="15" borderId="19" xfId="0" applyFont="1" applyFill="1" applyBorder="1" applyAlignment="1">
      <alignment horizontal="center"/>
    </xf>
    <xf numFmtId="0" fontId="53" fillId="15" borderId="20" xfId="0" applyFont="1" applyFill="1" applyBorder="1" applyAlignment="1">
      <alignment horizontal="center"/>
    </xf>
    <xf numFmtId="0" fontId="53" fillId="0" borderId="44" xfId="0" applyNumberFormat="1" applyFont="1" applyFill="1" applyBorder="1" applyAlignment="1">
      <alignment horizontal="center"/>
    </xf>
    <xf numFmtId="0" fontId="0" fillId="0" borderId="35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/>
    </xf>
    <xf numFmtId="0" fontId="23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55" xfId="0" applyFont="1" applyBorder="1" applyAlignment="1">
      <alignment horizontal="left" wrapText="1"/>
    </xf>
    <xf numFmtId="0" fontId="23" fillId="0" borderId="35" xfId="0" applyFont="1" applyBorder="1" applyAlignment="1">
      <alignment horizontal="center"/>
    </xf>
    <xf numFmtId="0" fontId="23" fillId="0" borderId="36" xfId="0" applyFont="1" applyBorder="1" applyAlignment="1">
      <alignment horizontal="left"/>
    </xf>
    <xf numFmtId="0" fontId="23" fillId="0" borderId="15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48" xfId="0" applyFont="1" applyBorder="1" applyAlignment="1">
      <alignment horizontal="left" wrapText="1"/>
    </xf>
    <xf numFmtId="0" fontId="23" fillId="0" borderId="37" xfId="0" applyFont="1" applyBorder="1" applyAlignment="1">
      <alignment horizontal="center"/>
    </xf>
    <xf numFmtId="0" fontId="23" fillId="0" borderId="38" xfId="0" applyFont="1" applyBorder="1" applyAlignment="1">
      <alignment horizontal="left"/>
    </xf>
    <xf numFmtId="0" fontId="23" fillId="0" borderId="48" xfId="0" applyFont="1" applyBorder="1" applyAlignment="1">
      <alignment horizontal="center"/>
    </xf>
    <xf numFmtId="0" fontId="23" fillId="0" borderId="37" xfId="0" applyFont="1" applyBorder="1" applyAlignment="1">
      <alignment horizontal="center" vertical="center"/>
    </xf>
    <xf numFmtId="0" fontId="51" fillId="0" borderId="19" xfId="0" applyFont="1" applyBorder="1" applyAlignment="1">
      <alignment horizontal="center" vertical="center"/>
    </xf>
    <xf numFmtId="0" fontId="51" fillId="0" borderId="22" xfId="0" applyFont="1" applyBorder="1" applyAlignment="1">
      <alignment horizontal="center"/>
    </xf>
    <xf numFmtId="0" fontId="51" fillId="0" borderId="36" xfId="0" applyFont="1" applyBorder="1" applyAlignment="1">
      <alignment horizontal="center"/>
    </xf>
    <xf numFmtId="0" fontId="51" fillId="0" borderId="21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27" xfId="0" applyFont="1" applyBorder="1" applyAlignment="1">
      <alignment horizontal="center"/>
    </xf>
    <xf numFmtId="0" fontId="51" fillId="0" borderId="35" xfId="0" applyFont="1" applyBorder="1" applyAlignment="1">
      <alignment horizontal="center" vertical="center"/>
    </xf>
    <xf numFmtId="0" fontId="51" fillId="0" borderId="22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  <xf numFmtId="0" fontId="51" fillId="0" borderId="25" xfId="0" applyFont="1" applyBorder="1" applyAlignment="1">
      <alignment horizontal="center" vertical="center"/>
    </xf>
    <xf numFmtId="0" fontId="51" fillId="0" borderId="26" xfId="0" applyFont="1" applyBorder="1" applyAlignment="1">
      <alignment horizontal="center" vertical="center"/>
    </xf>
    <xf numFmtId="0" fontId="0" fillId="0" borderId="64" xfId="0" applyNumberFormat="1" applyFont="1" applyFill="1" applyBorder="1" applyAlignment="1">
      <alignment horizontal="center"/>
    </xf>
    <xf numFmtId="0" fontId="0" fillId="0" borderId="23" xfId="0" applyNumberFormat="1" applyFont="1" applyBorder="1" applyAlignment="1">
      <alignment horizontal="center"/>
    </xf>
    <xf numFmtId="0" fontId="23" fillId="0" borderId="42" xfId="0" applyFont="1" applyBorder="1" applyAlignment="1">
      <alignment horizontal="center"/>
    </xf>
    <xf numFmtId="0" fontId="23" fillId="0" borderId="78" xfId="0" applyFont="1" applyBorder="1" applyAlignment="1">
      <alignment horizontal="center"/>
    </xf>
    <xf numFmtId="0" fontId="0" fillId="15" borderId="55" xfId="0" applyFill="1" applyBorder="1" applyAlignment="1">
      <alignment wrapText="1"/>
    </xf>
    <xf numFmtId="0" fontId="0" fillId="15" borderId="66" xfId="0" applyFill="1" applyBorder="1" applyAlignment="1">
      <alignment horizontal="center"/>
    </xf>
    <xf numFmtId="0" fontId="0" fillId="15" borderId="56" xfId="0" applyFill="1" applyBorder="1" applyAlignment="1">
      <alignment horizontal="center"/>
    </xf>
    <xf numFmtId="0" fontId="0" fillId="15" borderId="22" xfId="0" applyFill="1" applyBorder="1" applyAlignment="1">
      <alignment horizontal="center"/>
    </xf>
    <xf numFmtId="1" fontId="54" fillId="0" borderId="19" xfId="0" applyNumberFormat="1" applyFont="1" applyFill="1" applyBorder="1" applyAlignment="1">
      <alignment horizontal="center"/>
    </xf>
    <xf numFmtId="0" fontId="54" fillId="0" borderId="20" xfId="0" applyFont="1" applyFill="1" applyBorder="1" applyAlignment="1">
      <alignment horizontal="center"/>
    </xf>
    <xf numFmtId="0" fontId="54" fillId="0" borderId="31" xfId="0" applyFont="1" applyFill="1" applyBorder="1" applyAlignment="1">
      <alignment horizontal="center"/>
    </xf>
    <xf numFmtId="0" fontId="0" fillId="15" borderId="35" xfId="0" applyNumberFormat="1" applyFill="1" applyBorder="1" applyAlignment="1">
      <alignment horizontal="center"/>
    </xf>
    <xf numFmtId="0" fontId="0" fillId="0" borderId="74" xfId="0" applyNumberFormat="1" applyFont="1" applyBorder="1" applyAlignment="1">
      <alignment horizontal="center"/>
    </xf>
    <xf numFmtId="1" fontId="51" fillId="0" borderId="19" xfId="0" applyNumberFormat="1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/>
    </xf>
    <xf numFmtId="0" fontId="51" fillId="0" borderId="31" xfId="0" applyFont="1" applyBorder="1" applyAlignment="1">
      <alignment horizontal="center" vertical="center"/>
    </xf>
    <xf numFmtId="0" fontId="51" fillId="0" borderId="18" xfId="0" applyFont="1" applyBorder="1" applyAlignment="1">
      <alignment horizontal="center" vertical="center"/>
    </xf>
    <xf numFmtId="0" fontId="51" fillId="0" borderId="32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3" fillId="0" borderId="31" xfId="0" applyFont="1" applyBorder="1" applyAlignment="1">
      <alignment horizontal="center"/>
    </xf>
    <xf numFmtId="1" fontId="51" fillId="15" borderId="18" xfId="0" applyNumberFormat="1" applyFont="1" applyFill="1" applyBorder="1" applyAlignment="1">
      <alignment horizontal="center"/>
    </xf>
    <xf numFmtId="1" fontId="51" fillId="15" borderId="19" xfId="0" applyNumberFormat="1" applyFont="1" applyFill="1" applyBorder="1" applyAlignment="1">
      <alignment horizontal="center"/>
    </xf>
    <xf numFmtId="1" fontId="51" fillId="15" borderId="32" xfId="0" applyNumberFormat="1" applyFont="1" applyFill="1" applyBorder="1" applyAlignment="1">
      <alignment horizontal="center"/>
    </xf>
    <xf numFmtId="1" fontId="51" fillId="15" borderId="20" xfId="0" applyNumberFormat="1" applyFont="1" applyFill="1" applyBorder="1" applyAlignment="1">
      <alignment horizontal="center"/>
    </xf>
    <xf numFmtId="0" fontId="53" fillId="0" borderId="39" xfId="0" applyFont="1" applyBorder="1" applyAlignment="1">
      <alignment horizontal="center"/>
    </xf>
    <xf numFmtId="0" fontId="53" fillId="0" borderId="40" xfId="0" applyFont="1" applyBorder="1" applyAlignment="1">
      <alignment horizontal="center"/>
    </xf>
    <xf numFmtId="0" fontId="53" fillId="0" borderId="79" xfId="0" applyFont="1" applyBorder="1" applyAlignment="1">
      <alignment horizontal="center"/>
    </xf>
    <xf numFmtId="0" fontId="53" fillId="15" borderId="18" xfId="0" applyFont="1" applyFill="1" applyBorder="1" applyAlignment="1">
      <alignment horizontal="center"/>
    </xf>
    <xf numFmtId="2" fontId="53" fillId="15" borderId="19" xfId="0" applyNumberFormat="1" applyFont="1" applyFill="1" applyBorder="1" applyAlignment="1">
      <alignment horizontal="center"/>
    </xf>
    <xf numFmtId="0" fontId="0" fillId="0" borderId="21" xfId="0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0" xfId="0" applyFont="1"/>
    <xf numFmtId="0" fontId="0" fillId="0" borderId="7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46" xfId="0" applyFont="1" applyBorder="1" applyAlignment="1">
      <alignment horizontal="left" vertical="center" wrapText="1"/>
    </xf>
    <xf numFmtId="0" fontId="0" fillId="0" borderId="35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9" fontId="0" fillId="0" borderId="0" xfId="21" applyNumberFormat="1" applyFont="1" applyBorder="1" applyAlignment="1">
      <alignment horizontal="left" vertical="center"/>
    </xf>
    <xf numFmtId="0" fontId="0" fillId="0" borderId="14" xfId="0" applyFont="1" applyFill="1" applyBorder="1" applyAlignment="1">
      <alignment horizontal="center"/>
    </xf>
    <xf numFmtId="1" fontId="0" fillId="0" borderId="35" xfId="0" applyNumberFormat="1" applyFont="1" applyFill="1" applyBorder="1" applyAlignment="1">
      <alignment horizontal="center" vertical="center"/>
    </xf>
    <xf numFmtId="1" fontId="0" fillId="0" borderId="22" xfId="0" applyNumberFormat="1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/>
    </xf>
    <xf numFmtId="0" fontId="0" fillId="0" borderId="64" xfId="0" applyFont="1" applyFill="1" applyBorder="1" applyAlignment="1">
      <alignment horizontal="center"/>
    </xf>
    <xf numFmtId="0" fontId="0" fillId="0" borderId="69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43" fillId="0" borderId="34" xfId="0" applyFont="1" applyBorder="1" applyAlignment="1">
      <alignment horizontal="center"/>
    </xf>
    <xf numFmtId="49" fontId="23" fillId="0" borderId="16" xfId="0" applyNumberFormat="1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49" fontId="0" fillId="0" borderId="20" xfId="0" applyNumberFormat="1" applyFont="1" applyBorder="1" applyAlignment="1">
      <alignment horizontal="center"/>
    </xf>
    <xf numFmtId="49" fontId="0" fillId="0" borderId="62" xfId="0" applyNumberFormat="1" applyFont="1" applyBorder="1" applyAlignment="1">
      <alignment horizontal="center"/>
    </xf>
    <xf numFmtId="49" fontId="23" fillId="0" borderId="20" xfId="0" applyNumberFormat="1" applyFont="1" applyBorder="1" applyAlignment="1">
      <alignment horizontal="left"/>
    </xf>
    <xf numFmtId="0" fontId="0" fillId="15" borderId="62" xfId="0" applyFill="1" applyBorder="1" applyAlignment="1">
      <alignment horizontal="center"/>
    </xf>
    <xf numFmtId="182" fontId="0" fillId="15" borderId="24" xfId="0" applyNumberFormat="1" applyFill="1" applyBorder="1" applyAlignment="1">
      <alignment horizontal="center"/>
    </xf>
    <xf numFmtId="0" fontId="0" fillId="15" borderId="62" xfId="0" applyFill="1" applyBorder="1" applyAlignment="1">
      <alignment horizontal="center" vertical="center"/>
    </xf>
    <xf numFmtId="182" fontId="0" fillId="15" borderId="62" xfId="0" applyNumberFormat="1" applyFill="1" applyBorder="1" applyAlignment="1">
      <alignment horizontal="center"/>
    </xf>
    <xf numFmtId="0" fontId="0" fillId="15" borderId="16" xfId="0" applyFill="1" applyBorder="1" applyAlignment="1">
      <alignment horizontal="center"/>
    </xf>
    <xf numFmtId="49" fontId="43" fillId="0" borderId="20" xfId="0" applyNumberFormat="1" applyFont="1" applyBorder="1" applyAlignment="1">
      <alignment horizontal="center"/>
    </xf>
    <xf numFmtId="49" fontId="23" fillId="0" borderId="20" xfId="0" applyNumberFormat="1" applyFont="1" applyBorder="1" applyAlignment="1">
      <alignment horizontal="center"/>
    </xf>
    <xf numFmtId="0" fontId="23" fillId="0" borderId="62" xfId="0" applyFont="1" applyBorder="1" applyAlignment="1">
      <alignment horizontal="center" vertical="center"/>
    </xf>
    <xf numFmtId="0" fontId="43" fillId="0" borderId="75" xfId="0" applyFont="1" applyBorder="1" applyAlignment="1">
      <alignment horizontal="center"/>
    </xf>
    <xf numFmtId="0" fontId="0" fillId="15" borderId="27" xfId="0" applyFill="1" applyBorder="1" applyAlignment="1">
      <alignment horizontal="center"/>
    </xf>
    <xf numFmtId="0" fontId="0" fillId="15" borderId="47" xfId="0" applyFont="1" applyFill="1" applyBorder="1" applyAlignment="1">
      <alignment wrapText="1"/>
    </xf>
    <xf numFmtId="0" fontId="0" fillId="0" borderId="82" xfId="0" applyFont="1" applyBorder="1" applyAlignment="1">
      <alignment horizontal="center"/>
    </xf>
    <xf numFmtId="1" fontId="0" fillId="0" borderId="48" xfId="0" applyNumberFormat="1" applyFont="1" applyBorder="1" applyAlignment="1">
      <alignment horizontal="center"/>
    </xf>
    <xf numFmtId="1" fontId="0" fillId="0" borderId="37" xfId="0" applyNumberFormat="1" applyFont="1" applyBorder="1" applyAlignment="1">
      <alignment horizontal="center" vertical="center"/>
    </xf>
    <xf numFmtId="1" fontId="0" fillId="0" borderId="26" xfId="0" applyNumberFormat="1" applyFont="1" applyBorder="1" applyAlignment="1">
      <alignment horizontal="center" vertical="center"/>
    </xf>
    <xf numFmtId="1" fontId="0" fillId="0" borderId="27" xfId="0" applyNumberFormat="1" applyFont="1" applyBorder="1" applyAlignment="1">
      <alignment horizontal="center" vertical="center"/>
    </xf>
    <xf numFmtId="0" fontId="0" fillId="15" borderId="47" xfId="0" applyFont="1" applyFill="1" applyBorder="1" applyAlignment="1">
      <alignment horizontal="center"/>
    </xf>
    <xf numFmtId="0" fontId="0" fillId="15" borderId="82" xfId="0" applyFont="1" applyFill="1" applyBorder="1" applyAlignment="1">
      <alignment horizontal="center"/>
    </xf>
    <xf numFmtId="49" fontId="0" fillId="0" borderId="35" xfId="0" applyNumberFormat="1" applyFont="1" applyFill="1" applyBorder="1" applyAlignment="1">
      <alignment horizontal="center"/>
    </xf>
    <xf numFmtId="0" fontId="43" fillId="0" borderId="68" xfId="0" applyFont="1" applyBorder="1" applyAlignment="1">
      <alignment horizontal="left"/>
    </xf>
    <xf numFmtId="49" fontId="43" fillId="0" borderId="68" xfId="0" applyNumberFormat="1" applyFont="1" applyBorder="1" applyAlignment="1">
      <alignment horizontal="left" vertical="center" wrapText="1"/>
    </xf>
    <xf numFmtId="49" fontId="22" fillId="0" borderId="68" xfId="0" applyNumberFormat="1" applyFont="1" applyBorder="1" applyAlignment="1">
      <alignment horizontal="left" vertical="center"/>
    </xf>
    <xf numFmtId="0" fontId="43" fillId="0" borderId="68" xfId="0" applyFont="1" applyBorder="1" applyAlignment="1">
      <alignment horizontal="left" vertical="top"/>
    </xf>
    <xf numFmtId="0" fontId="43" fillId="0" borderId="68" xfId="0" applyFont="1" applyBorder="1" applyAlignment="1">
      <alignment horizontal="left" vertical="center"/>
    </xf>
    <xf numFmtId="0" fontId="21" fillId="0" borderId="68" xfId="0" applyFont="1" applyBorder="1" applyAlignment="1">
      <alignment horizontal="left"/>
    </xf>
    <xf numFmtId="0" fontId="25" fillId="0" borderId="0" xfId="0" applyFont="1" applyFill="1" applyAlignment="1">
      <alignment horizontal="center" vertical="center"/>
    </xf>
    <xf numFmtId="0" fontId="12" fillId="0" borderId="45" xfId="0" applyFont="1" applyBorder="1" applyAlignment="1">
      <alignment horizontal="center" vertical="center" wrapText="1"/>
    </xf>
    <xf numFmtId="0" fontId="43" fillId="0" borderId="75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43" fillId="0" borderId="0" xfId="0" applyFont="1" applyAlignment="1"/>
    <xf numFmtId="0" fontId="2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43" fillId="0" borderId="40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left" vertical="center"/>
    </xf>
    <xf numFmtId="0" fontId="12" fillId="0" borderId="41" xfId="0" applyFont="1" applyBorder="1" applyAlignment="1">
      <alignment horizontal="center" vertical="center" wrapText="1"/>
    </xf>
    <xf numFmtId="0" fontId="12" fillId="0" borderId="80" xfId="0" applyFont="1" applyBorder="1" applyAlignment="1">
      <alignment horizontal="center" vertical="center" wrapText="1"/>
    </xf>
    <xf numFmtId="0" fontId="51" fillId="15" borderId="10" xfId="0" applyFont="1" applyFill="1" applyBorder="1" applyAlignment="1">
      <alignment horizontal="center"/>
    </xf>
    <xf numFmtId="0" fontId="51" fillId="15" borderId="11" xfId="0" applyFont="1" applyFill="1" applyBorder="1" applyAlignment="1">
      <alignment horizontal="center"/>
    </xf>
    <xf numFmtId="0" fontId="51" fillId="15" borderId="12" xfId="0" applyFont="1" applyFill="1" applyBorder="1" applyAlignment="1">
      <alignment horizontal="center"/>
    </xf>
    <xf numFmtId="1" fontId="51" fillId="15" borderId="10" xfId="0" applyNumberFormat="1" applyFont="1" applyFill="1" applyBorder="1" applyAlignment="1">
      <alignment horizontal="center"/>
    </xf>
    <xf numFmtId="1" fontId="51" fillId="15" borderId="11" xfId="0" applyNumberFormat="1" applyFont="1" applyFill="1" applyBorder="1" applyAlignment="1">
      <alignment horizontal="center"/>
    </xf>
    <xf numFmtId="1" fontId="51" fillId="15" borderId="12" xfId="0" applyNumberFormat="1" applyFont="1" applyFill="1" applyBorder="1" applyAlignment="1">
      <alignment horizontal="center"/>
    </xf>
    <xf numFmtId="1" fontId="51" fillId="0" borderId="10" xfId="0" applyNumberFormat="1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12" xfId="0" applyFont="1" applyBorder="1" applyAlignment="1">
      <alignment horizontal="center" vertical="center"/>
    </xf>
    <xf numFmtId="0" fontId="43" fillId="0" borderId="0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left" vertical="center"/>
    </xf>
    <xf numFmtId="0" fontId="46" fillId="0" borderId="49" xfId="0" applyFont="1" applyFill="1" applyBorder="1" applyAlignment="1">
      <alignment horizontal="center" vertical="center"/>
    </xf>
    <xf numFmtId="0" fontId="47" fillId="0" borderId="78" xfId="0" applyFont="1" applyBorder="1" applyAlignment="1">
      <alignment horizontal="center" vertical="center"/>
    </xf>
    <xf numFmtId="0" fontId="47" fillId="0" borderId="86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29" xfId="0" applyFont="1" applyBorder="1" applyAlignment="1">
      <alignment horizontal="center" vertical="center"/>
    </xf>
    <xf numFmtId="0" fontId="47" fillId="0" borderId="30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56" fillId="0" borderId="10" xfId="0" applyFont="1" applyFill="1" applyBorder="1" applyAlignment="1">
      <alignment horizontal="center" vertical="center"/>
    </xf>
    <xf numFmtId="0" fontId="56" fillId="0" borderId="11" xfId="0" applyFont="1" applyFill="1" applyBorder="1" applyAlignment="1">
      <alignment horizontal="center" vertical="center"/>
    </xf>
    <xf numFmtId="0" fontId="56" fillId="0" borderId="12" xfId="0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horizontal="left" vertical="center" textRotation="90"/>
    </xf>
    <xf numFmtId="0" fontId="43" fillId="0" borderId="61" xfId="0" applyFont="1" applyFill="1" applyBorder="1" applyAlignment="1">
      <alignment horizontal="left" vertical="center" textRotation="90"/>
    </xf>
    <xf numFmtId="0" fontId="43" fillId="0" borderId="17" xfId="0" applyFont="1" applyFill="1" applyBorder="1" applyAlignment="1">
      <alignment horizontal="left" vertical="center" textRotation="90"/>
    </xf>
    <xf numFmtId="0" fontId="48" fillId="0" borderId="13" xfId="0" applyFont="1" applyFill="1" applyBorder="1" applyAlignment="1">
      <alignment horizontal="center" vertical="center"/>
    </xf>
    <xf numFmtId="0" fontId="48" fillId="0" borderId="61" xfId="0" applyFont="1" applyFill="1" applyBorder="1" applyAlignment="1">
      <alignment horizontal="center" vertical="center"/>
    </xf>
    <xf numFmtId="0" fontId="48" fillId="0" borderId="17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 wrapText="1"/>
    </xf>
    <xf numFmtId="0" fontId="43" fillId="0" borderId="78" xfId="0" applyFont="1" applyBorder="1" applyAlignment="1">
      <alignment horizontal="center" vertical="center" wrapText="1"/>
    </xf>
    <xf numFmtId="0" fontId="49" fillId="0" borderId="29" xfId="0" applyFont="1" applyBorder="1" applyAlignment="1">
      <alignment horizontal="center" vertical="center" wrapText="1"/>
    </xf>
    <xf numFmtId="0" fontId="49" fillId="0" borderId="30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 textRotation="90" wrapText="1"/>
    </xf>
    <xf numFmtId="0" fontId="8" fillId="0" borderId="69" xfId="0" applyFont="1" applyFill="1" applyBorder="1" applyAlignment="1">
      <alignment horizontal="center" vertical="center" textRotation="90" wrapText="1"/>
    </xf>
    <xf numFmtId="0" fontId="8" fillId="0" borderId="40" xfId="0" applyFont="1" applyFill="1" applyBorder="1" applyAlignment="1">
      <alignment horizontal="center" vertical="center" textRotation="90" wrapText="1"/>
    </xf>
    <xf numFmtId="0" fontId="8" fillId="0" borderId="45" xfId="0" applyFont="1" applyFill="1" applyBorder="1" applyAlignment="1">
      <alignment horizontal="center" vertical="center" textRotation="90" wrapText="1"/>
    </xf>
    <xf numFmtId="0" fontId="8" fillId="0" borderId="72" xfId="0" applyFont="1" applyFill="1" applyBorder="1" applyAlignment="1">
      <alignment horizontal="center" vertical="center" textRotation="90" wrapText="1"/>
    </xf>
    <xf numFmtId="0" fontId="43" fillId="0" borderId="75" xfId="0" applyFont="1" applyBorder="1" applyAlignment="1">
      <alignment horizontal="center" vertical="center" textRotation="90" wrapText="1"/>
    </xf>
    <xf numFmtId="0" fontId="56" fillId="0" borderId="10" xfId="0" applyFont="1" applyFill="1" applyBorder="1" applyAlignment="1">
      <alignment horizontal="center" vertical="center" wrapText="1"/>
    </xf>
    <xf numFmtId="0" fontId="56" fillId="0" borderId="11" xfId="0" applyFont="1" applyFill="1" applyBorder="1" applyAlignment="1">
      <alignment horizontal="center" vertical="center" wrapText="1"/>
    </xf>
    <xf numFmtId="0" fontId="56" fillId="0" borderId="12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textRotation="90" wrapText="1"/>
    </xf>
    <xf numFmtId="0" fontId="8" fillId="0" borderId="71" xfId="0" applyFont="1" applyFill="1" applyBorder="1" applyAlignment="1">
      <alignment horizontal="center" vertical="center" textRotation="90" wrapText="1"/>
    </xf>
    <xf numFmtId="0" fontId="8" fillId="0" borderId="80" xfId="0" applyFont="1" applyFill="1" applyBorder="1" applyAlignment="1">
      <alignment horizontal="center" vertical="center" textRotation="90" wrapText="1"/>
    </xf>
    <xf numFmtId="0" fontId="55" fillId="0" borderId="10" xfId="0" applyFont="1" applyBorder="1" applyAlignment="1">
      <alignment horizontal="center" vertical="center"/>
    </xf>
    <xf numFmtId="0" fontId="55" fillId="0" borderId="11" xfId="0" applyFont="1" applyBorder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 textRotation="90" wrapText="1"/>
    </xf>
    <xf numFmtId="0" fontId="8" fillId="0" borderId="70" xfId="0" applyFont="1" applyFill="1" applyBorder="1" applyAlignment="1">
      <alignment horizontal="center" vertical="center" textRotation="90" wrapText="1"/>
    </xf>
    <xf numFmtId="0" fontId="8" fillId="0" borderId="79" xfId="0" applyFont="1" applyFill="1" applyBorder="1" applyAlignment="1">
      <alignment horizontal="center" vertical="center" textRotation="90" wrapText="1"/>
    </xf>
    <xf numFmtId="0" fontId="8" fillId="0" borderId="44" xfId="0" applyFont="1" applyFill="1" applyBorder="1" applyAlignment="1">
      <alignment horizontal="center" vertical="center" textRotation="90" wrapText="1"/>
    </xf>
    <xf numFmtId="0" fontId="8" fillId="0" borderId="68" xfId="0" applyFont="1" applyFill="1" applyBorder="1" applyAlignment="1">
      <alignment horizontal="center" vertical="center" textRotation="90" wrapText="1"/>
    </xf>
    <xf numFmtId="0" fontId="8" fillId="0" borderId="39" xfId="0" applyFont="1" applyFill="1" applyBorder="1" applyAlignment="1">
      <alignment horizontal="center" vertical="center" textRotation="90" wrapText="1"/>
    </xf>
    <xf numFmtId="0" fontId="44" fillId="0" borderId="13" xfId="0" applyFont="1" applyBorder="1" applyAlignment="1">
      <alignment horizontal="center" vertical="center" textRotation="90" wrapText="1"/>
    </xf>
    <xf numFmtId="0" fontId="44" fillId="0" borderId="61" xfId="0" applyFont="1" applyBorder="1" applyAlignment="1">
      <alignment horizontal="center" vertical="center" textRotation="90" wrapText="1"/>
    </xf>
    <xf numFmtId="0" fontId="44" fillId="0" borderId="17" xfId="0" applyFont="1" applyBorder="1" applyAlignment="1">
      <alignment horizontal="center" vertical="center" textRotation="90" wrapText="1"/>
    </xf>
    <xf numFmtId="0" fontId="9" fillId="0" borderId="78" xfId="0" applyFont="1" applyFill="1" applyBorder="1" applyAlignment="1">
      <alignment horizontal="center" vertical="center" wrapText="1"/>
    </xf>
    <xf numFmtId="0" fontId="43" fillId="0" borderId="77" xfId="0" applyFont="1" applyBorder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3" fillId="0" borderId="84" xfId="0" applyFont="1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50" xfId="0" applyBorder="1" applyAlignment="1">
      <alignment horizontal="center"/>
    </xf>
    <xf numFmtId="0" fontId="4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3" fillId="0" borderId="83" xfId="0" applyFont="1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46" xfId="0" applyBorder="1" applyAlignment="1">
      <alignment horizontal="center"/>
    </xf>
    <xf numFmtId="0" fontId="43" fillId="0" borderId="81" xfId="0" applyFont="1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0" xfId="0" applyFont="1" applyBorder="1" applyAlignment="1">
      <alignment horizontal="left" vertical="top" wrapText="1"/>
    </xf>
    <xf numFmtId="0" fontId="43" fillId="0" borderId="11" xfId="0" applyFont="1" applyBorder="1" applyAlignment="1">
      <alignment horizontal="left" vertical="top" wrapText="1"/>
    </xf>
    <xf numFmtId="0" fontId="43" fillId="0" borderId="12" xfId="0" applyFont="1" applyBorder="1" applyAlignment="1">
      <alignment horizontal="left" vertical="top" wrapText="1"/>
    </xf>
    <xf numFmtId="0" fontId="43" fillId="0" borderId="10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1" fontId="20" fillId="0" borderId="10" xfId="0" applyNumberFormat="1" applyFont="1" applyBorder="1" applyAlignment="1">
      <alignment horizontal="center" vertical="center"/>
    </xf>
    <xf numFmtId="1" fontId="20" fillId="0" borderId="11" xfId="0" applyNumberFormat="1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left" vertical="top" wrapText="1"/>
    </xf>
    <xf numFmtId="0" fontId="43" fillId="0" borderId="11" xfId="0" applyNumberFormat="1" applyFont="1" applyBorder="1" applyAlignment="1">
      <alignment horizontal="left" vertical="top" wrapText="1"/>
    </xf>
    <xf numFmtId="0" fontId="43" fillId="0" borderId="12" xfId="0" applyNumberFormat="1" applyFont="1" applyBorder="1" applyAlignment="1">
      <alignment horizontal="left" vertical="top" wrapText="1"/>
    </xf>
    <xf numFmtId="0" fontId="20" fillId="0" borderId="10" xfId="0" applyNumberFormat="1" applyFont="1" applyBorder="1" applyAlignment="1">
      <alignment horizontal="center" vertical="center"/>
    </xf>
    <xf numFmtId="0" fontId="20" fillId="0" borderId="11" xfId="0" applyNumberFormat="1" applyFont="1" applyBorder="1" applyAlignment="1">
      <alignment horizontal="center" vertical="center"/>
    </xf>
    <xf numFmtId="0" fontId="20" fillId="0" borderId="12" xfId="0" applyNumberFormat="1" applyFont="1" applyBorder="1" applyAlignment="1">
      <alignment horizontal="center" vertical="center"/>
    </xf>
    <xf numFmtId="0" fontId="43" fillId="0" borderId="49" xfId="0" applyFont="1" applyBorder="1" applyAlignment="1">
      <alignment horizontal="center" vertical="center" wrapText="1"/>
    </xf>
    <xf numFmtId="0" fontId="43" fillId="0" borderId="86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67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center" vertical="center" wrapText="1"/>
    </xf>
    <xf numFmtId="0" fontId="43" fillId="0" borderId="30" xfId="0" applyFont="1" applyBorder="1" applyAlignment="1">
      <alignment horizontal="center" vertical="center" wrapText="1"/>
    </xf>
    <xf numFmtId="0" fontId="43" fillId="0" borderId="33" xfId="0" applyFont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Процентный" xfId="21" builtinId="5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29"/>
  <sheetViews>
    <sheetView view="pageBreakPreview" zoomScale="85" zoomScaleNormal="100" zoomScaleSheetLayoutView="85" workbookViewId="0">
      <selection activeCell="B15" sqref="B15"/>
    </sheetView>
  </sheetViews>
  <sheetFormatPr defaultRowHeight="12.75" outlineLevelCol="1" x14ac:dyDescent="0.2"/>
  <cols>
    <col min="1" max="1" width="5" style="87" customWidth="1" outlineLevel="1"/>
    <col min="2" max="5" width="2" style="87" customWidth="1"/>
    <col min="6" max="7" width="2.140625" style="87" customWidth="1"/>
    <col min="8" max="9" width="2" style="87" customWidth="1"/>
    <col min="10" max="10" width="2.140625" style="87" customWidth="1"/>
    <col min="11" max="11" width="2" style="87" customWidth="1"/>
    <col min="12" max="12" width="1.85546875" style="87" customWidth="1"/>
    <col min="13" max="13" width="2" style="87" customWidth="1"/>
    <col min="14" max="15" width="2.140625" style="87" customWidth="1"/>
    <col min="16" max="16" width="2" style="87" customWidth="1"/>
    <col min="17" max="17" width="2.140625" style="87" customWidth="1"/>
    <col min="18" max="18" width="2.42578125" style="87" customWidth="1"/>
    <col min="19" max="23" width="2.5703125" style="87" customWidth="1"/>
    <col min="24" max="25" width="2.28515625" style="87" customWidth="1"/>
    <col min="26" max="27" width="2.42578125" style="87" customWidth="1"/>
    <col min="28" max="28" width="2.140625" style="87" customWidth="1"/>
    <col min="29" max="30" width="2" style="87" customWidth="1"/>
    <col min="31" max="33" width="2.140625" style="87" customWidth="1"/>
    <col min="34" max="35" width="2" style="87" customWidth="1"/>
    <col min="36" max="36" width="2.140625" style="87" customWidth="1"/>
    <col min="37" max="39" width="2" style="87" customWidth="1"/>
    <col min="40" max="40" width="2.140625" style="87" customWidth="1"/>
    <col min="41" max="41" width="2" style="87" customWidth="1"/>
    <col min="42" max="42" width="2.28515625" style="87" customWidth="1"/>
    <col min="43" max="44" width="2" style="87" customWidth="1"/>
    <col min="45" max="46" width="2.140625" style="87" customWidth="1"/>
    <col min="47" max="48" width="2" style="87" customWidth="1"/>
    <col min="49" max="49" width="2.140625" style="87" customWidth="1"/>
    <col min="50" max="52" width="2" style="87" customWidth="1"/>
    <col min="53" max="53" width="2.140625" style="87" customWidth="1"/>
    <col min="54" max="54" width="2.85546875" style="87" customWidth="1"/>
    <col min="55" max="55" width="8" style="87" customWidth="1"/>
    <col min="56" max="56" width="8.140625" style="87" customWidth="1"/>
    <col min="57" max="57" width="7.5703125" style="87" customWidth="1"/>
    <col min="58" max="58" width="9.42578125" style="87" customWidth="1"/>
    <col min="59" max="59" width="10" style="87" customWidth="1"/>
    <col min="60" max="60" width="7.85546875" style="87" customWidth="1"/>
    <col min="61" max="61" width="6" style="87" customWidth="1"/>
    <col min="62" max="62" width="5.42578125" style="87" customWidth="1"/>
    <col min="63" max="16384" width="9.140625" style="87"/>
  </cols>
  <sheetData>
    <row r="1" spans="1:67" ht="18" x14ac:dyDescent="0.2">
      <c r="A1" s="628" t="s">
        <v>170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629"/>
      <c r="Q1" s="629"/>
      <c r="R1" s="629"/>
      <c r="S1" s="629"/>
      <c r="T1" s="629"/>
      <c r="U1" s="629"/>
      <c r="V1" s="629"/>
      <c r="W1" s="629"/>
      <c r="X1" s="629"/>
      <c r="Y1" s="629"/>
      <c r="Z1" s="629"/>
      <c r="AA1" s="629"/>
      <c r="AB1" s="629"/>
      <c r="AC1" s="629"/>
      <c r="AD1" s="629"/>
      <c r="AE1" s="629"/>
      <c r="AF1" s="629"/>
      <c r="AG1" s="629"/>
      <c r="AH1" s="629"/>
      <c r="AI1" s="629"/>
      <c r="AJ1" s="629"/>
      <c r="AK1" s="629"/>
      <c r="AL1" s="629"/>
      <c r="AM1" s="629"/>
      <c r="AN1" s="629"/>
      <c r="AO1" s="629"/>
      <c r="AP1" s="629"/>
      <c r="AQ1" s="629"/>
      <c r="AR1" s="629"/>
      <c r="AS1" s="629"/>
      <c r="AT1" s="629"/>
      <c r="AU1" s="629"/>
      <c r="AV1" s="629"/>
      <c r="AW1" s="629"/>
      <c r="AX1" s="629"/>
      <c r="AY1" s="629"/>
      <c r="AZ1" s="629"/>
      <c r="BA1" s="629"/>
      <c r="BB1" s="629"/>
      <c r="BC1" s="629"/>
      <c r="BD1" s="629"/>
      <c r="BE1" s="629"/>
      <c r="BF1" s="629"/>
      <c r="BG1" s="629"/>
      <c r="BH1" s="629"/>
      <c r="BI1" s="629"/>
      <c r="BJ1" s="629"/>
    </row>
    <row r="2" spans="1:67" ht="15.75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1:67" ht="18" x14ac:dyDescent="0.2">
      <c r="A3" s="630" t="s">
        <v>0</v>
      </c>
      <c r="B3" s="629"/>
      <c r="C3" s="629"/>
      <c r="D3" s="629"/>
      <c r="E3" s="629"/>
      <c r="F3" s="629"/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29"/>
      <c r="R3" s="629"/>
      <c r="S3" s="629"/>
      <c r="T3" s="629"/>
      <c r="U3" s="629"/>
      <c r="V3" s="629"/>
      <c r="W3" s="629"/>
      <c r="X3" s="629"/>
      <c r="Y3" s="629"/>
      <c r="Z3" s="629"/>
      <c r="AA3" s="629"/>
      <c r="AB3" s="629"/>
      <c r="AC3" s="629"/>
      <c r="AD3" s="629"/>
      <c r="AE3" s="629"/>
      <c r="AF3" s="629"/>
      <c r="AG3" s="629"/>
      <c r="AH3" s="629"/>
      <c r="AI3" s="629"/>
      <c r="AJ3" s="629"/>
      <c r="AK3" s="629"/>
      <c r="AL3" s="629"/>
      <c r="AM3" s="629"/>
      <c r="AN3" s="629"/>
      <c r="AO3" s="629"/>
      <c r="AP3" s="629"/>
      <c r="AQ3" s="629"/>
      <c r="AR3" s="629"/>
      <c r="AS3" s="629"/>
      <c r="AT3" s="629"/>
      <c r="AU3" s="629"/>
      <c r="AV3" s="629"/>
      <c r="AW3" s="629"/>
      <c r="AX3" s="629"/>
      <c r="AY3" s="629"/>
      <c r="AZ3" s="629"/>
      <c r="BA3" s="629"/>
      <c r="BB3" s="629"/>
      <c r="BC3" s="629"/>
      <c r="BD3" s="629"/>
      <c r="BE3" s="629"/>
      <c r="BF3" s="629"/>
      <c r="BG3" s="629"/>
      <c r="BH3" s="629"/>
      <c r="BI3" s="629"/>
      <c r="BJ3" s="629"/>
    </row>
    <row r="4" spans="1:67" ht="18.75" x14ac:dyDescent="0.2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5"/>
      <c r="R4" s="5"/>
      <c r="S4" s="5"/>
      <c r="T4" s="68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68"/>
      <c r="AX4" s="68"/>
      <c r="AY4" s="86"/>
      <c r="AZ4" s="86"/>
      <c r="BA4" s="86"/>
      <c r="BB4" s="86"/>
    </row>
    <row r="5" spans="1:67" ht="15.75" customHeight="1" x14ac:dyDescent="0.2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625" t="s">
        <v>190</v>
      </c>
      <c r="R5" s="625"/>
      <c r="S5" s="625"/>
      <c r="T5" s="625"/>
      <c r="U5" s="625"/>
      <c r="V5" s="625"/>
      <c r="W5" s="625"/>
      <c r="X5" s="625"/>
      <c r="Y5" s="625"/>
      <c r="Z5" s="625"/>
      <c r="AA5" s="625"/>
      <c r="AB5" s="625"/>
      <c r="AC5" s="625"/>
      <c r="AD5" s="625"/>
      <c r="AE5" s="625"/>
      <c r="AF5" s="625"/>
      <c r="AG5" s="625"/>
      <c r="AH5" s="625"/>
      <c r="AI5" s="625"/>
      <c r="AJ5" s="625"/>
      <c r="AK5" s="625"/>
      <c r="AL5" s="625"/>
      <c r="AM5" s="625"/>
      <c r="AN5" s="625"/>
      <c r="AO5" s="625"/>
      <c r="AP5" s="625"/>
      <c r="AQ5" s="625"/>
      <c r="AR5" s="625"/>
      <c r="AS5" s="625"/>
      <c r="AT5" s="625"/>
      <c r="AU5" s="625"/>
      <c r="AV5" s="625"/>
      <c r="AW5" s="625"/>
      <c r="AX5" s="625"/>
      <c r="AY5" s="625"/>
      <c r="AZ5" s="625"/>
      <c r="BA5" s="625"/>
      <c r="BB5" s="625"/>
      <c r="BC5" s="625"/>
      <c r="BD5" s="625"/>
      <c r="BE5" s="625"/>
      <c r="BF5" s="625"/>
      <c r="BG5" s="625"/>
      <c r="BH5" s="625"/>
      <c r="BI5" s="625"/>
    </row>
    <row r="6" spans="1:67" ht="15.75" x14ac:dyDescent="0.2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</row>
    <row r="7" spans="1:67" ht="15.75" x14ac:dyDescent="0.2">
      <c r="A7" s="88"/>
      <c r="B7" s="88"/>
      <c r="C7" s="88"/>
      <c r="D7" s="88"/>
      <c r="E7" s="88"/>
      <c r="F7" s="88"/>
      <c r="G7" s="88"/>
      <c r="H7" s="88"/>
      <c r="I7" s="88"/>
      <c r="J7" s="625" t="s">
        <v>315</v>
      </c>
      <c r="K7" s="625"/>
      <c r="L7" s="625"/>
      <c r="M7" s="625"/>
      <c r="N7" s="625"/>
      <c r="O7" s="625"/>
      <c r="P7" s="625"/>
      <c r="Q7" s="625"/>
      <c r="R7" s="625"/>
      <c r="S7" s="625"/>
      <c r="T7" s="625"/>
      <c r="U7" s="625"/>
      <c r="V7" s="625"/>
      <c r="W7" s="625"/>
      <c r="X7" s="625"/>
      <c r="Y7" s="625"/>
      <c r="Z7" s="625"/>
      <c r="AA7" s="625"/>
      <c r="AB7" s="625"/>
      <c r="AC7" s="625"/>
      <c r="AD7" s="625"/>
      <c r="AE7" s="625"/>
      <c r="AF7" s="625"/>
      <c r="AG7" s="625"/>
      <c r="AH7" s="625"/>
      <c r="AI7" s="625"/>
      <c r="AJ7" s="625"/>
      <c r="AK7" s="625"/>
      <c r="AL7" s="625"/>
      <c r="AM7" s="625"/>
      <c r="AN7" s="625"/>
      <c r="AO7" s="625"/>
      <c r="AP7" s="625"/>
      <c r="AQ7" s="625"/>
      <c r="AR7" s="625"/>
      <c r="AS7" s="625"/>
      <c r="AT7" s="625"/>
      <c r="AU7" s="625"/>
      <c r="AV7" s="625"/>
      <c r="AW7" s="625"/>
      <c r="AX7" s="625"/>
      <c r="AY7" s="625"/>
      <c r="AZ7" s="625"/>
      <c r="BA7" s="625"/>
      <c r="BB7" s="625"/>
      <c r="BC7" s="625"/>
      <c r="BD7" s="625"/>
      <c r="BE7" s="625"/>
      <c r="BF7" s="625"/>
      <c r="BG7" s="625"/>
      <c r="BH7" s="625"/>
      <c r="BI7" s="625"/>
    </row>
    <row r="8" spans="1:67" ht="15.75" x14ac:dyDescent="0.2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</row>
    <row r="9" spans="1:67" x14ac:dyDescent="0.2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2"/>
      <c r="AP9" s="88"/>
      <c r="AQ9" s="88"/>
      <c r="AR9" s="88"/>
    </row>
    <row r="10" spans="1:67" s="4" customFormat="1" ht="18.75" customHeight="1" x14ac:dyDescent="0.25">
      <c r="B10" s="3"/>
      <c r="C10" s="625" t="s">
        <v>1</v>
      </c>
      <c r="D10" s="625"/>
      <c r="E10" s="625"/>
      <c r="F10" s="625"/>
      <c r="G10" s="625"/>
      <c r="H10" s="625"/>
      <c r="I10" s="625"/>
      <c r="J10" s="625"/>
      <c r="K10" s="625"/>
      <c r="L10" s="625"/>
      <c r="M10" s="625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BA10" s="181" t="s">
        <v>185</v>
      </c>
      <c r="BB10" s="87"/>
      <c r="BC10" s="87"/>
      <c r="BD10" s="87"/>
      <c r="BE10" s="87"/>
      <c r="BF10" s="87"/>
      <c r="BG10" s="87"/>
      <c r="BH10" s="87"/>
      <c r="BI10" s="87"/>
    </row>
    <row r="11" spans="1:67" s="4" customFormat="1" ht="15.75" x14ac:dyDescent="0.2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BB11" s="90"/>
      <c r="BC11" s="90"/>
      <c r="BD11" s="90"/>
      <c r="BE11" s="90"/>
      <c r="BF11" s="90"/>
      <c r="BG11" s="90"/>
    </row>
    <row r="12" spans="1:67" s="4" customFormat="1" ht="18.75" x14ac:dyDescent="0.2">
      <c r="A12" s="5"/>
      <c r="B12" s="77" t="s">
        <v>138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90"/>
      <c r="P12" s="90"/>
      <c r="Q12" s="90"/>
      <c r="R12" s="90"/>
      <c r="S12" s="90"/>
      <c r="T12" s="5"/>
      <c r="U12" s="5"/>
      <c r="V12" s="5"/>
      <c r="W12" s="5"/>
      <c r="X12" s="5"/>
      <c r="Y12" s="5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77"/>
      <c r="AX12" s="86"/>
      <c r="AY12" s="86"/>
      <c r="AZ12" s="6"/>
      <c r="BA12" s="90"/>
      <c r="BB12" s="87"/>
      <c r="BC12" s="87"/>
      <c r="BD12" s="87"/>
      <c r="BE12" s="87"/>
      <c r="BF12" s="87"/>
      <c r="BG12" s="87"/>
      <c r="BH12" s="87"/>
      <c r="BI12" s="87"/>
      <c r="BK12" s="6"/>
      <c r="BL12" s="6"/>
      <c r="BM12" s="6"/>
      <c r="BN12" s="6"/>
    </row>
    <row r="13" spans="1:67" s="4" customFormat="1" ht="18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BB13" s="90"/>
      <c r="BC13" s="90"/>
      <c r="BD13" s="90"/>
      <c r="BE13" s="90"/>
      <c r="BF13" s="90"/>
      <c r="BG13" s="90"/>
      <c r="BH13" s="14"/>
      <c r="BI13" s="14"/>
      <c r="BJ13" s="14"/>
      <c r="BK13" s="14"/>
      <c r="BL13" s="14"/>
      <c r="BM13" s="14"/>
      <c r="BN13" s="14"/>
      <c r="BO13" s="14"/>
    </row>
    <row r="14" spans="1:67" s="4" customFormat="1" ht="18" customHeight="1" x14ac:dyDescent="0.25">
      <c r="B14" s="636" t="s">
        <v>316</v>
      </c>
      <c r="C14" s="636"/>
      <c r="D14" s="636"/>
      <c r="E14" s="636"/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87"/>
      <c r="Z14" s="87"/>
      <c r="AA14" s="87"/>
      <c r="AB14" s="15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87"/>
      <c r="AV14" s="87"/>
      <c r="AW14" s="78" t="s">
        <v>137</v>
      </c>
      <c r="AY14" s="86"/>
      <c r="AZ14" s="86"/>
      <c r="BA14" s="86"/>
      <c r="BB14" s="86"/>
      <c r="BC14" s="86"/>
      <c r="BD14" s="86"/>
      <c r="BE14" s="193" t="s">
        <v>191</v>
      </c>
      <c r="BF14" s="86"/>
      <c r="BG14" s="86"/>
      <c r="BH14" s="86"/>
      <c r="BI14" s="87"/>
      <c r="BJ14" s="87"/>
      <c r="BK14" s="14"/>
      <c r="BL14" s="14"/>
      <c r="BM14" s="14"/>
      <c r="BN14" s="14"/>
      <c r="BO14" s="14"/>
    </row>
    <row r="15" spans="1:67" s="4" customFormat="1" ht="15.75" x14ac:dyDescent="0.25">
      <c r="B15" s="3"/>
      <c r="C15" s="631"/>
      <c r="D15" s="631"/>
      <c r="E15" s="631"/>
      <c r="F15" s="631"/>
      <c r="G15" s="3"/>
      <c r="H15" s="3"/>
      <c r="I15" s="3"/>
      <c r="J15" s="3"/>
      <c r="K15" s="3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1"/>
      <c r="X15" s="11"/>
      <c r="Y15" s="12"/>
      <c r="Z15" s="12"/>
      <c r="AA15" s="13"/>
      <c r="AB15" s="15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</row>
    <row r="16" spans="1:67" s="4" customFormat="1" ht="15.75" x14ac:dyDescent="0.25">
      <c r="I16" s="17"/>
      <c r="AW16" s="78" t="s">
        <v>183</v>
      </c>
      <c r="BE16" s="193" t="s">
        <v>192</v>
      </c>
    </row>
    <row r="17" spans="1:63" ht="13.5" thickBot="1" x14ac:dyDescent="0.25"/>
    <row r="18" spans="1:63" ht="21.75" customHeight="1" thickBot="1" x14ac:dyDescent="0.25">
      <c r="A18" s="632"/>
      <c r="B18" s="91" t="s">
        <v>2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3"/>
      <c r="BC18" s="18" t="s">
        <v>3</v>
      </c>
      <c r="BD18" s="19"/>
      <c r="BE18" s="19"/>
      <c r="BF18" s="19"/>
      <c r="BG18" s="19"/>
      <c r="BH18" s="19"/>
      <c r="BI18" s="19"/>
      <c r="BJ18" s="20"/>
    </row>
    <row r="19" spans="1:63" ht="13.5" thickBot="1" x14ac:dyDescent="0.25">
      <c r="A19" s="632"/>
      <c r="B19" s="21"/>
      <c r="C19" s="22" t="s">
        <v>4</v>
      </c>
      <c r="D19" s="22"/>
      <c r="E19" s="22"/>
      <c r="F19" s="22"/>
      <c r="G19" s="22"/>
      <c r="H19" s="23" t="s">
        <v>5</v>
      </c>
      <c r="I19" s="22"/>
      <c r="J19" s="22"/>
      <c r="K19" s="24"/>
      <c r="L19" s="22" t="s">
        <v>6</v>
      </c>
      <c r="M19" s="22"/>
      <c r="N19" s="22"/>
      <c r="O19" s="22"/>
      <c r="P19" s="23" t="s">
        <v>7</v>
      </c>
      <c r="Q19" s="22"/>
      <c r="R19" s="22"/>
      <c r="S19" s="22"/>
      <c r="T19" s="24"/>
      <c r="U19" s="22" t="s">
        <v>8</v>
      </c>
      <c r="V19" s="22"/>
      <c r="W19" s="22"/>
      <c r="X19" s="22"/>
      <c r="Y19" s="23" t="s">
        <v>9</v>
      </c>
      <c r="Z19" s="22"/>
      <c r="AA19" s="22"/>
      <c r="AB19" s="24"/>
      <c r="AC19" s="22" t="s">
        <v>10</v>
      </c>
      <c r="AD19" s="22"/>
      <c r="AE19" s="22"/>
      <c r="AF19" s="22"/>
      <c r="AG19" s="22"/>
      <c r="AH19" s="23" t="s">
        <v>11</v>
      </c>
      <c r="AI19" s="22"/>
      <c r="AJ19" s="22"/>
      <c r="AK19" s="24"/>
      <c r="AL19" s="22" t="s">
        <v>12</v>
      </c>
      <c r="AM19" s="22"/>
      <c r="AN19" s="22"/>
      <c r="AO19" s="22"/>
      <c r="AP19" s="23" t="s">
        <v>13</v>
      </c>
      <c r="AQ19" s="22"/>
      <c r="AR19" s="22"/>
      <c r="AS19" s="22"/>
      <c r="AT19" s="24"/>
      <c r="AU19" s="22" t="s">
        <v>14</v>
      </c>
      <c r="AV19" s="22"/>
      <c r="AW19" s="22"/>
      <c r="AX19" s="22"/>
      <c r="AY19" s="23" t="s">
        <v>15</v>
      </c>
      <c r="AZ19" s="22"/>
      <c r="BA19" s="22"/>
      <c r="BB19" s="24"/>
      <c r="BC19" s="637" t="s">
        <v>139</v>
      </c>
      <c r="BD19" s="633" t="s">
        <v>140</v>
      </c>
      <c r="BE19" s="633" t="s">
        <v>128</v>
      </c>
      <c r="BF19" s="633" t="s">
        <v>272</v>
      </c>
      <c r="BG19" s="633" t="s">
        <v>178</v>
      </c>
      <c r="BH19" s="633" t="s">
        <v>50</v>
      </c>
      <c r="BI19" s="633" t="s">
        <v>51</v>
      </c>
      <c r="BJ19" s="626" t="s">
        <v>52</v>
      </c>
    </row>
    <row r="20" spans="1:63" ht="33.75" customHeight="1" thickBot="1" x14ac:dyDescent="0.25">
      <c r="A20" s="632"/>
      <c r="B20" s="25" t="s">
        <v>16</v>
      </c>
      <c r="C20" s="26" t="s">
        <v>189</v>
      </c>
      <c r="D20" s="27" t="s">
        <v>17</v>
      </c>
      <c r="E20" s="27" t="s">
        <v>18</v>
      </c>
      <c r="F20" s="27" t="s">
        <v>19</v>
      </c>
      <c r="G20" s="27" t="s">
        <v>20</v>
      </c>
      <c r="H20" s="26" t="s">
        <v>21</v>
      </c>
      <c r="I20" s="27" t="s">
        <v>22</v>
      </c>
      <c r="J20" s="27" t="s">
        <v>23</v>
      </c>
      <c r="K20" s="28" t="s">
        <v>24</v>
      </c>
      <c r="L20" s="27" t="s">
        <v>25</v>
      </c>
      <c r="M20" s="27" t="s">
        <v>26</v>
      </c>
      <c r="N20" s="27" t="s">
        <v>27</v>
      </c>
      <c r="O20" s="27" t="s">
        <v>28</v>
      </c>
      <c r="P20" s="26" t="s">
        <v>29</v>
      </c>
      <c r="Q20" s="27" t="s">
        <v>30</v>
      </c>
      <c r="R20" s="27" t="s">
        <v>18</v>
      </c>
      <c r="S20" s="27" t="s">
        <v>31</v>
      </c>
      <c r="T20" s="28" t="s">
        <v>134</v>
      </c>
      <c r="U20" s="27" t="s">
        <v>32</v>
      </c>
      <c r="V20" s="27" t="s">
        <v>33</v>
      </c>
      <c r="W20" s="27" t="s">
        <v>34</v>
      </c>
      <c r="X20" s="27" t="s">
        <v>187</v>
      </c>
      <c r="Y20" s="26" t="s">
        <v>35</v>
      </c>
      <c r="Z20" s="27" t="s">
        <v>36</v>
      </c>
      <c r="AA20" s="27" t="s">
        <v>37</v>
      </c>
      <c r="AB20" s="28" t="s">
        <v>38</v>
      </c>
      <c r="AC20" s="27" t="s">
        <v>35</v>
      </c>
      <c r="AD20" s="27" t="s">
        <v>36</v>
      </c>
      <c r="AE20" s="27" t="s">
        <v>37</v>
      </c>
      <c r="AF20" s="27" t="s">
        <v>39</v>
      </c>
      <c r="AG20" s="27" t="s">
        <v>40</v>
      </c>
      <c r="AH20" s="26" t="s">
        <v>41</v>
      </c>
      <c r="AI20" s="27" t="s">
        <v>22</v>
      </c>
      <c r="AJ20" s="27" t="s">
        <v>42</v>
      </c>
      <c r="AK20" s="28" t="s">
        <v>43</v>
      </c>
      <c r="AL20" s="27" t="s">
        <v>44</v>
      </c>
      <c r="AM20" s="27" t="s">
        <v>45</v>
      </c>
      <c r="AN20" s="27" t="s">
        <v>46</v>
      </c>
      <c r="AO20" s="27" t="s">
        <v>47</v>
      </c>
      <c r="AP20" s="26" t="s">
        <v>189</v>
      </c>
      <c r="AQ20" s="27" t="s">
        <v>17</v>
      </c>
      <c r="AR20" s="27" t="s">
        <v>18</v>
      </c>
      <c r="AS20" s="27" t="s">
        <v>31</v>
      </c>
      <c r="AT20" s="28" t="s">
        <v>20</v>
      </c>
      <c r="AU20" s="27" t="s">
        <v>21</v>
      </c>
      <c r="AV20" s="27" t="s">
        <v>22</v>
      </c>
      <c r="AW20" s="27" t="s">
        <v>23</v>
      </c>
      <c r="AX20" s="27" t="s">
        <v>48</v>
      </c>
      <c r="AY20" s="26" t="s">
        <v>35</v>
      </c>
      <c r="AZ20" s="27" t="s">
        <v>36</v>
      </c>
      <c r="BA20" s="27" t="s">
        <v>37</v>
      </c>
      <c r="BB20" s="28" t="s">
        <v>49</v>
      </c>
      <c r="BC20" s="638"/>
      <c r="BD20" s="635"/>
      <c r="BE20" s="635"/>
      <c r="BF20" s="634"/>
      <c r="BG20" s="635"/>
      <c r="BH20" s="635"/>
      <c r="BI20" s="635"/>
      <c r="BJ20" s="627"/>
    </row>
    <row r="21" spans="1:63" x14ac:dyDescent="0.2">
      <c r="A21" s="94"/>
      <c r="B21" s="29" t="s">
        <v>53</v>
      </c>
      <c r="C21" s="30" t="s">
        <v>188</v>
      </c>
      <c r="D21" s="30" t="s">
        <v>188</v>
      </c>
      <c r="E21" s="30" t="s">
        <v>188</v>
      </c>
      <c r="F21" s="30" t="s">
        <v>188</v>
      </c>
      <c r="G21" s="30" t="s">
        <v>188</v>
      </c>
      <c r="H21" s="31" t="s">
        <v>53</v>
      </c>
      <c r="I21" s="32" t="s">
        <v>256</v>
      </c>
      <c r="J21" s="32" t="s">
        <v>188</v>
      </c>
      <c r="K21" s="33" t="s">
        <v>267</v>
      </c>
      <c r="L21" s="32" t="s">
        <v>268</v>
      </c>
      <c r="M21" s="32" t="s">
        <v>54</v>
      </c>
      <c r="N21" s="32" t="s">
        <v>268</v>
      </c>
      <c r="O21" s="32" t="s">
        <v>269</v>
      </c>
      <c r="P21" s="31" t="s">
        <v>270</v>
      </c>
      <c r="Q21" s="30" t="s">
        <v>188</v>
      </c>
      <c r="R21" s="30" t="s">
        <v>188</v>
      </c>
      <c r="S21" s="30" t="s">
        <v>188</v>
      </c>
      <c r="T21" s="30" t="s">
        <v>188</v>
      </c>
      <c r="U21" s="30" t="s">
        <v>55</v>
      </c>
      <c r="V21" s="30" t="s">
        <v>55</v>
      </c>
      <c r="W21" s="30" t="s">
        <v>55</v>
      </c>
      <c r="X21" s="30" t="s">
        <v>56</v>
      </c>
      <c r="Y21" s="35" t="s">
        <v>56</v>
      </c>
      <c r="Z21" s="30" t="s">
        <v>188</v>
      </c>
      <c r="AA21" s="30" t="s">
        <v>188</v>
      </c>
      <c r="AB21" s="30" t="s">
        <v>188</v>
      </c>
      <c r="AC21" s="36" t="s">
        <v>53</v>
      </c>
      <c r="AD21" s="37" t="s">
        <v>255</v>
      </c>
      <c r="AE21" s="30" t="s">
        <v>188</v>
      </c>
      <c r="AF21" s="37" t="s">
        <v>267</v>
      </c>
      <c r="AG21" s="38" t="s">
        <v>268</v>
      </c>
      <c r="AH21" s="36" t="s">
        <v>54</v>
      </c>
      <c r="AI21" s="37" t="s">
        <v>268</v>
      </c>
      <c r="AJ21" s="37" t="s">
        <v>269</v>
      </c>
      <c r="AK21" s="38" t="s">
        <v>270</v>
      </c>
      <c r="AL21" s="30" t="s">
        <v>188</v>
      </c>
      <c r="AM21" s="30" t="s">
        <v>188</v>
      </c>
      <c r="AN21" s="30" t="s">
        <v>188</v>
      </c>
      <c r="AO21" s="30" t="s">
        <v>188</v>
      </c>
      <c r="AP21" s="30" t="s">
        <v>188</v>
      </c>
      <c r="AQ21" s="30" t="s">
        <v>55</v>
      </c>
      <c r="AR21" s="30" t="s">
        <v>55</v>
      </c>
      <c r="AS21" s="30" t="s">
        <v>55</v>
      </c>
      <c r="AT21" s="34" t="s">
        <v>59</v>
      </c>
      <c r="AU21" s="30" t="s">
        <v>59</v>
      </c>
      <c r="AV21" s="30" t="s">
        <v>59</v>
      </c>
      <c r="AW21" s="30" t="s">
        <v>59</v>
      </c>
      <c r="AX21" s="30" t="s">
        <v>56</v>
      </c>
      <c r="AY21" s="35" t="s">
        <v>56</v>
      </c>
      <c r="AZ21" s="30" t="s">
        <v>56</v>
      </c>
      <c r="BA21" s="30" t="s">
        <v>56</v>
      </c>
      <c r="BB21" s="34" t="s">
        <v>56</v>
      </c>
      <c r="BC21" s="39">
        <v>35</v>
      </c>
      <c r="BD21" s="40">
        <v>6</v>
      </c>
      <c r="BE21" s="40"/>
      <c r="BF21" s="40">
        <v>4</v>
      </c>
      <c r="BG21" s="40">
        <v>0</v>
      </c>
      <c r="BH21" s="40">
        <v>7</v>
      </c>
      <c r="BI21" s="43">
        <v>52</v>
      </c>
      <c r="BJ21" s="95">
        <v>1</v>
      </c>
      <c r="BK21" s="41"/>
    </row>
    <row r="22" spans="1:63" ht="13.5" thickBot="1" x14ac:dyDescent="0.25">
      <c r="A22" s="94"/>
      <c r="B22" s="29" t="s">
        <v>58</v>
      </c>
      <c r="C22" s="30" t="s">
        <v>188</v>
      </c>
      <c r="D22" s="30" t="s">
        <v>188</v>
      </c>
      <c r="E22" s="30" t="s">
        <v>188</v>
      </c>
      <c r="F22" s="30" t="s">
        <v>188</v>
      </c>
      <c r="G22" s="30" t="s">
        <v>188</v>
      </c>
      <c r="H22" s="31" t="s">
        <v>53</v>
      </c>
      <c r="I22" s="32" t="s">
        <v>256</v>
      </c>
      <c r="J22" s="32" t="s">
        <v>188</v>
      </c>
      <c r="K22" s="33" t="s">
        <v>267</v>
      </c>
      <c r="L22" s="32" t="s">
        <v>268</v>
      </c>
      <c r="M22" s="32" t="s">
        <v>54</v>
      </c>
      <c r="N22" s="32" t="s">
        <v>268</v>
      </c>
      <c r="O22" s="32" t="s">
        <v>269</v>
      </c>
      <c r="P22" s="31" t="s">
        <v>270</v>
      </c>
      <c r="Q22" s="30" t="s">
        <v>188</v>
      </c>
      <c r="R22" s="30" t="s">
        <v>188</v>
      </c>
      <c r="S22" s="30" t="s">
        <v>188</v>
      </c>
      <c r="T22" s="30" t="s">
        <v>188</v>
      </c>
      <c r="U22" s="30" t="s">
        <v>56</v>
      </c>
      <c r="V22" s="30" t="s">
        <v>55</v>
      </c>
      <c r="W22" s="30" t="s">
        <v>59</v>
      </c>
      <c r="X22" s="30" t="s">
        <v>59</v>
      </c>
      <c r="Y22" s="35" t="s">
        <v>56</v>
      </c>
      <c r="Z22" s="30" t="s">
        <v>188</v>
      </c>
      <c r="AA22" s="30" t="s">
        <v>188</v>
      </c>
      <c r="AB22" s="30" t="s">
        <v>188</v>
      </c>
      <c r="AC22" s="31" t="s">
        <v>53</v>
      </c>
      <c r="AD22" s="32" t="s">
        <v>226</v>
      </c>
      <c r="AE22" s="30" t="s">
        <v>188</v>
      </c>
      <c r="AF22" s="32" t="s">
        <v>267</v>
      </c>
      <c r="AG22" s="33" t="s">
        <v>268</v>
      </c>
      <c r="AH22" s="31" t="s">
        <v>54</v>
      </c>
      <c r="AI22" s="32" t="s">
        <v>268</v>
      </c>
      <c r="AJ22" s="32" t="s">
        <v>269</v>
      </c>
      <c r="AK22" s="33" t="s">
        <v>270</v>
      </c>
      <c r="AL22" s="447" t="s">
        <v>275</v>
      </c>
      <c r="AM22" s="447" t="s">
        <v>275</v>
      </c>
      <c r="AN22" s="447" t="s">
        <v>60</v>
      </c>
      <c r="AO22" s="447" t="s">
        <v>54</v>
      </c>
      <c r="AP22" s="447" t="s">
        <v>54</v>
      </c>
      <c r="AQ22" s="447" t="s">
        <v>54</v>
      </c>
      <c r="AR22" s="447" t="s">
        <v>54</v>
      </c>
      <c r="AS22" s="447" t="s">
        <v>54</v>
      </c>
      <c r="AT22" s="447" t="s">
        <v>54</v>
      </c>
      <c r="AU22" s="447" t="s">
        <v>276</v>
      </c>
      <c r="AV22" s="447" t="s">
        <v>276</v>
      </c>
      <c r="AW22" s="447" t="s">
        <v>276</v>
      </c>
      <c r="AX22" s="447" t="s">
        <v>276</v>
      </c>
      <c r="AY22" s="447" t="s">
        <v>276</v>
      </c>
      <c r="AZ22" s="447" t="s">
        <v>276</v>
      </c>
      <c r="BA22" s="447" t="s">
        <v>276</v>
      </c>
      <c r="BB22" s="448" t="s">
        <v>276</v>
      </c>
      <c r="BC22" s="42">
        <v>32</v>
      </c>
      <c r="BD22" s="43">
        <v>1</v>
      </c>
      <c r="BE22" s="43"/>
      <c r="BF22" s="43">
        <v>2</v>
      </c>
      <c r="BG22" s="43">
        <v>7</v>
      </c>
      <c r="BH22" s="43">
        <v>10</v>
      </c>
      <c r="BI22" s="43">
        <v>52</v>
      </c>
      <c r="BJ22" s="96">
        <v>2</v>
      </c>
    </row>
    <row r="23" spans="1:63" ht="13.5" thickBot="1" x14ac:dyDescent="0.25">
      <c r="A23" s="94"/>
      <c r="B23" s="29"/>
      <c r="C23" s="44"/>
      <c r="D23" s="44"/>
      <c r="E23" s="44"/>
      <c r="F23" s="44"/>
      <c r="G23" s="44"/>
      <c r="H23" s="45"/>
      <c r="I23" s="44"/>
      <c r="J23" s="44"/>
      <c r="K23" s="46"/>
      <c r="L23" s="44"/>
      <c r="M23" s="44"/>
      <c r="N23" s="44"/>
      <c r="O23" s="44"/>
      <c r="P23" s="45"/>
      <c r="Q23" s="44"/>
      <c r="R23" s="44"/>
      <c r="S23" s="44"/>
      <c r="T23" s="46"/>
      <c r="U23" s="44"/>
      <c r="V23" s="44"/>
      <c r="W23" s="44"/>
      <c r="X23" s="44"/>
      <c r="Y23" s="45"/>
      <c r="Z23" s="44"/>
      <c r="AA23" s="44"/>
      <c r="AB23" s="46"/>
      <c r="AC23" s="47"/>
      <c r="AD23" s="48"/>
      <c r="AE23" s="48"/>
      <c r="AF23" s="48"/>
      <c r="AG23" s="49"/>
      <c r="AH23" s="47"/>
      <c r="AI23" s="48"/>
      <c r="AJ23" s="48"/>
      <c r="AK23" s="49"/>
      <c r="AL23" s="44"/>
      <c r="AM23" s="44"/>
      <c r="AN23" s="44"/>
      <c r="AO23" s="44"/>
      <c r="AP23" s="45"/>
      <c r="AQ23" s="44"/>
      <c r="AR23" s="44"/>
      <c r="AS23" s="44"/>
      <c r="AT23" s="46"/>
      <c r="AU23" s="44"/>
      <c r="AV23" s="44"/>
      <c r="AW23" s="44"/>
      <c r="AY23" s="50" t="s">
        <v>133</v>
      </c>
      <c r="AZ23" s="51"/>
      <c r="BA23" s="51"/>
      <c r="BB23" s="83"/>
      <c r="BC23" s="52">
        <v>68</v>
      </c>
      <c r="BD23" s="53">
        <v>7</v>
      </c>
      <c r="BE23" s="53"/>
      <c r="BF23" s="53">
        <v>6</v>
      </c>
      <c r="BG23" s="53">
        <v>7</v>
      </c>
      <c r="BH23" s="53">
        <v>17</v>
      </c>
      <c r="BI23" s="53">
        <v>104</v>
      </c>
      <c r="BJ23" s="97"/>
    </row>
    <row r="24" spans="1:63" ht="13.5" thickBot="1" x14ac:dyDescent="0.25">
      <c r="A24" s="94"/>
      <c r="B24" s="54"/>
      <c r="C24" s="55">
        <v>1</v>
      </c>
      <c r="D24" s="55">
        <v>2</v>
      </c>
      <c r="E24" s="55">
        <v>3</v>
      </c>
      <c r="F24" s="55">
        <v>4</v>
      </c>
      <c r="G24" s="55">
        <v>5</v>
      </c>
      <c r="H24" s="56">
        <v>6</v>
      </c>
      <c r="I24" s="55">
        <v>7</v>
      </c>
      <c r="J24" s="55">
        <v>8</v>
      </c>
      <c r="K24" s="57">
        <v>9</v>
      </c>
      <c r="L24" s="55">
        <v>10</v>
      </c>
      <c r="M24" s="55" t="s">
        <v>61</v>
      </c>
      <c r="N24" s="58" t="s">
        <v>62</v>
      </c>
      <c r="O24" s="58" t="s">
        <v>63</v>
      </c>
      <c r="P24" s="59" t="s">
        <v>64</v>
      </c>
      <c r="Q24" s="58" t="s">
        <v>65</v>
      </c>
      <c r="R24" s="58" t="s">
        <v>66</v>
      </c>
      <c r="S24" s="58" t="s">
        <v>67</v>
      </c>
      <c r="T24" s="60" t="s">
        <v>68</v>
      </c>
      <c r="U24" s="58" t="s">
        <v>69</v>
      </c>
      <c r="V24" s="58" t="s">
        <v>70</v>
      </c>
      <c r="W24" s="58" t="s">
        <v>71</v>
      </c>
      <c r="X24" s="58" t="s">
        <v>72</v>
      </c>
      <c r="Y24" s="59" t="s">
        <v>73</v>
      </c>
      <c r="Z24" s="58" t="s">
        <v>74</v>
      </c>
      <c r="AA24" s="58" t="s">
        <v>75</v>
      </c>
      <c r="AB24" s="60" t="s">
        <v>76</v>
      </c>
      <c r="AC24" s="58" t="s">
        <v>77</v>
      </c>
      <c r="AD24" s="58" t="s">
        <v>78</v>
      </c>
      <c r="AE24" s="58" t="s">
        <v>79</v>
      </c>
      <c r="AF24" s="58" t="s">
        <v>80</v>
      </c>
      <c r="AG24" s="58" t="s">
        <v>81</v>
      </c>
      <c r="AH24" s="59" t="s">
        <v>82</v>
      </c>
      <c r="AI24" s="58" t="s">
        <v>83</v>
      </c>
      <c r="AJ24" s="58" t="s">
        <v>84</v>
      </c>
      <c r="AK24" s="60" t="s">
        <v>85</v>
      </c>
      <c r="AL24" s="58" t="s">
        <v>86</v>
      </c>
      <c r="AM24" s="58" t="s">
        <v>87</v>
      </c>
      <c r="AN24" s="58" t="s">
        <v>88</v>
      </c>
      <c r="AO24" s="58" t="s">
        <v>89</v>
      </c>
      <c r="AP24" s="59" t="s">
        <v>90</v>
      </c>
      <c r="AQ24" s="58" t="s">
        <v>91</v>
      </c>
      <c r="AR24" s="58" t="s">
        <v>92</v>
      </c>
      <c r="AS24" s="58" t="s">
        <v>93</v>
      </c>
      <c r="AT24" s="60" t="s">
        <v>94</v>
      </c>
      <c r="AU24" s="58" t="s">
        <v>95</v>
      </c>
      <c r="AV24" s="58" t="s">
        <v>96</v>
      </c>
      <c r="AW24" s="58" t="s">
        <v>97</v>
      </c>
      <c r="AX24" s="58" t="s">
        <v>98</v>
      </c>
      <c r="AY24" s="58" t="s">
        <v>99</v>
      </c>
      <c r="AZ24" s="58">
        <v>50</v>
      </c>
      <c r="BA24" s="58" t="s">
        <v>100</v>
      </c>
      <c r="BB24" s="60" t="s">
        <v>101</v>
      </c>
      <c r="BC24" s="61" t="s">
        <v>102</v>
      </c>
      <c r="BD24" s="62"/>
      <c r="BE24" s="62"/>
      <c r="BF24" s="62"/>
      <c r="BG24" s="62"/>
      <c r="BH24" s="98"/>
      <c r="BI24" s="98"/>
      <c r="BJ24" s="99"/>
    </row>
    <row r="25" spans="1:63" ht="13.5" thickBot="1" x14ac:dyDescent="0.25"/>
    <row r="26" spans="1:63" ht="13.5" thickBot="1" x14ac:dyDescent="0.25">
      <c r="B26" s="100" t="s">
        <v>103</v>
      </c>
      <c r="C26" s="100"/>
      <c r="D26" s="100"/>
      <c r="E26" s="100"/>
      <c r="F26" s="100"/>
      <c r="G26" s="100"/>
      <c r="H26" s="100"/>
      <c r="I26" s="63" t="s">
        <v>188</v>
      </c>
      <c r="J26" s="64" t="s">
        <v>104</v>
      </c>
      <c r="K26" s="64"/>
      <c r="L26" s="64"/>
      <c r="M26" s="64"/>
      <c r="N26" s="65" t="s">
        <v>55</v>
      </c>
      <c r="O26" s="66" t="s">
        <v>105</v>
      </c>
      <c r="P26" s="66"/>
      <c r="Q26" s="66"/>
      <c r="R26" s="66"/>
      <c r="S26" s="65" t="s">
        <v>57</v>
      </c>
      <c r="T26" s="67" t="s">
        <v>106</v>
      </c>
      <c r="U26" s="67"/>
      <c r="V26" s="67"/>
      <c r="W26" s="67"/>
      <c r="X26" s="65" t="s">
        <v>59</v>
      </c>
      <c r="Y26" s="67" t="s">
        <v>273</v>
      </c>
      <c r="Z26" s="67"/>
      <c r="AA26" s="67"/>
      <c r="AB26" s="67"/>
      <c r="AC26" s="65" t="s">
        <v>54</v>
      </c>
      <c r="AD26" s="67" t="s">
        <v>167</v>
      </c>
      <c r="AE26" s="67"/>
      <c r="AF26" s="67"/>
      <c r="AG26" s="67"/>
      <c r="AH26" s="65" t="s">
        <v>60</v>
      </c>
      <c r="AI26" s="67" t="s">
        <v>107</v>
      </c>
      <c r="AJ26" s="67"/>
      <c r="AK26" s="67"/>
      <c r="AL26" s="67"/>
      <c r="AM26" s="65" t="s">
        <v>56</v>
      </c>
      <c r="AN26" s="67" t="s">
        <v>108</v>
      </c>
      <c r="AO26" s="67"/>
      <c r="AP26" s="67"/>
      <c r="AQ26" s="67"/>
      <c r="AR26" s="182"/>
      <c r="AS26" s="67"/>
      <c r="AT26" s="67"/>
      <c r="AU26" s="67"/>
      <c r="AV26" s="67"/>
      <c r="AY26" s="67"/>
      <c r="AZ26" s="67"/>
      <c r="BA26" s="64"/>
      <c r="BB26" s="64"/>
    </row>
    <row r="27" spans="1:63" x14ac:dyDescent="0.2">
      <c r="I27" s="67"/>
      <c r="J27" s="64" t="s">
        <v>109</v>
      </c>
      <c r="K27" s="64"/>
      <c r="L27" s="64"/>
      <c r="M27" s="64"/>
      <c r="N27" s="64"/>
      <c r="O27" s="66" t="s">
        <v>110</v>
      </c>
      <c r="P27" s="66"/>
      <c r="Q27" s="66"/>
      <c r="R27" s="66"/>
      <c r="S27" s="67"/>
      <c r="T27" s="67" t="s">
        <v>111</v>
      </c>
      <c r="U27" s="67"/>
      <c r="V27" s="67"/>
      <c r="W27" s="67"/>
      <c r="X27" s="67"/>
      <c r="Y27" s="67" t="s">
        <v>111</v>
      </c>
      <c r="Z27" s="67"/>
      <c r="AA27" s="67"/>
      <c r="AB27" s="67"/>
      <c r="AC27" s="67"/>
      <c r="AD27" s="67" t="s">
        <v>166</v>
      </c>
      <c r="AE27" s="67"/>
      <c r="AF27" s="67"/>
      <c r="AG27" s="67"/>
      <c r="AH27" s="67"/>
      <c r="AI27" s="67" t="s">
        <v>112</v>
      </c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Y27" s="67"/>
      <c r="AZ27" s="67"/>
      <c r="BA27" s="64"/>
      <c r="BB27" s="64"/>
    </row>
    <row r="29" spans="1:63" ht="21" customHeight="1" x14ac:dyDescent="0.2"/>
  </sheetData>
  <mergeCells count="16">
    <mergeCell ref="BH19:BH20"/>
    <mergeCell ref="BI19:BI20"/>
    <mergeCell ref="B14:X14"/>
    <mergeCell ref="BC19:BC20"/>
    <mergeCell ref="BD19:BD20"/>
    <mergeCell ref="BE19:BE20"/>
    <mergeCell ref="J7:BI7"/>
    <mergeCell ref="BJ19:BJ20"/>
    <mergeCell ref="A1:BJ1"/>
    <mergeCell ref="A3:BJ3"/>
    <mergeCell ref="C15:F15"/>
    <mergeCell ref="A18:A20"/>
    <mergeCell ref="C10:M10"/>
    <mergeCell ref="Q5:BI5"/>
    <mergeCell ref="BF19:BF20"/>
    <mergeCell ref="BG19:BG20"/>
  </mergeCells>
  <phoneticPr fontId="14" type="noConversion"/>
  <pageMargins left="0.47244094488188981" right="0" top="1.1811023622047245" bottom="0.78740157480314965" header="0" footer="0"/>
  <pageSetup paperSize="9" scale="7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44"/>
  <sheetViews>
    <sheetView showGridLines="0" tabSelected="1" zoomScale="85" zoomScaleNormal="85" zoomScaleSheetLayoutView="70" zoomScalePageLayoutView="55" workbookViewId="0">
      <selection activeCell="P19" sqref="P19"/>
    </sheetView>
  </sheetViews>
  <sheetFormatPr defaultColWidth="2.7109375" defaultRowHeight="12.75" outlineLevelRow="1" x14ac:dyDescent="0.2"/>
  <cols>
    <col min="1" max="1" width="5.28515625" style="115" customWidth="1"/>
    <col min="2" max="2" width="80.140625" style="115" customWidth="1"/>
    <col min="3" max="3" width="5.28515625" style="115" customWidth="1"/>
    <col min="4" max="4" width="5.42578125" style="115" customWidth="1"/>
    <col min="5" max="5" width="5.5703125" style="115" customWidth="1"/>
    <col min="6" max="6" width="5.7109375" style="115" customWidth="1"/>
    <col min="7" max="7" width="6.85546875" style="115" customWidth="1"/>
    <col min="8" max="8" width="6.42578125" style="115" customWidth="1"/>
    <col min="9" max="9" width="5" style="115" customWidth="1"/>
    <col min="10" max="11" width="5.28515625" style="115" customWidth="1"/>
    <col min="12" max="12" width="5.5703125" style="115" customWidth="1"/>
    <col min="13" max="14" width="6.28515625" style="115" customWidth="1"/>
    <col min="15" max="25" width="5.7109375" style="115" customWidth="1"/>
    <col min="26" max="26" width="5.7109375" style="619" customWidth="1"/>
    <col min="27" max="16384" width="2.7109375" style="87"/>
  </cols>
  <sheetData>
    <row r="1" spans="1:26" s="133" customFormat="1" x14ac:dyDescent="0.2">
      <c r="A1" s="650" t="s">
        <v>320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</row>
    <row r="2" spans="1:26" s="133" customFormat="1" x14ac:dyDescent="0.2">
      <c r="A2" s="652"/>
      <c r="B2" s="653"/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  <c r="O2" s="653"/>
      <c r="P2" s="653"/>
      <c r="Q2" s="653"/>
      <c r="R2" s="653"/>
      <c r="S2" s="653"/>
      <c r="T2" s="653"/>
      <c r="U2" s="653"/>
      <c r="V2" s="653"/>
      <c r="W2" s="653"/>
      <c r="X2" s="653"/>
      <c r="Y2" s="653"/>
      <c r="Z2" s="653"/>
    </row>
    <row r="3" spans="1:26" s="133" customFormat="1" ht="13.5" customHeight="1" thickBot="1" x14ac:dyDescent="0.25">
      <c r="A3" s="654"/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  <c r="Q3" s="655"/>
      <c r="R3" s="655"/>
      <c r="S3" s="655"/>
      <c r="T3" s="655"/>
      <c r="U3" s="655"/>
      <c r="V3" s="655"/>
      <c r="W3" s="655"/>
      <c r="X3" s="655"/>
      <c r="Y3" s="655"/>
      <c r="Z3" s="655"/>
    </row>
    <row r="4" spans="1:26" ht="16.5" customHeight="1" thickBot="1" x14ac:dyDescent="0.25">
      <c r="A4" s="661" t="s">
        <v>113</v>
      </c>
      <c r="B4" s="664" t="s">
        <v>114</v>
      </c>
      <c r="C4" s="667" t="s">
        <v>115</v>
      </c>
      <c r="D4" s="668"/>
      <c r="E4" s="668"/>
      <c r="F4" s="668"/>
      <c r="G4" s="695" t="s">
        <v>143</v>
      </c>
      <c r="H4" s="698" t="s">
        <v>116</v>
      </c>
      <c r="I4" s="668"/>
      <c r="J4" s="668"/>
      <c r="K4" s="668"/>
      <c r="L4" s="668"/>
      <c r="M4" s="668"/>
      <c r="N4" s="699"/>
      <c r="O4" s="656" t="s">
        <v>117</v>
      </c>
      <c r="P4" s="657"/>
      <c r="Q4" s="657"/>
      <c r="R4" s="657"/>
      <c r="S4" s="657"/>
      <c r="T4" s="657"/>
      <c r="U4" s="657"/>
      <c r="V4" s="657"/>
      <c r="W4" s="657"/>
      <c r="X4" s="657"/>
      <c r="Y4" s="657"/>
      <c r="Z4" s="657"/>
    </row>
    <row r="5" spans="1:26" ht="20.25" customHeight="1" thickBot="1" x14ac:dyDescent="0.25">
      <c r="A5" s="662"/>
      <c r="B5" s="665"/>
      <c r="C5" s="669"/>
      <c r="D5" s="670"/>
      <c r="E5" s="670"/>
      <c r="F5" s="670"/>
      <c r="G5" s="696"/>
      <c r="H5" s="700"/>
      <c r="I5" s="700"/>
      <c r="J5" s="700"/>
      <c r="K5" s="700"/>
      <c r="L5" s="700"/>
      <c r="M5" s="700"/>
      <c r="N5" s="701"/>
      <c r="O5" s="658" t="s">
        <v>118</v>
      </c>
      <c r="P5" s="659"/>
      <c r="Q5" s="659"/>
      <c r="R5" s="659"/>
      <c r="S5" s="659"/>
      <c r="T5" s="660"/>
      <c r="U5" s="658" t="s">
        <v>119</v>
      </c>
      <c r="V5" s="659"/>
      <c r="W5" s="659"/>
      <c r="X5" s="659"/>
      <c r="Y5" s="659"/>
      <c r="Z5" s="660"/>
    </row>
    <row r="6" spans="1:26" ht="16.5" customHeight="1" thickBot="1" x14ac:dyDescent="0.25">
      <c r="A6" s="662"/>
      <c r="B6" s="665"/>
      <c r="C6" s="683" t="s">
        <v>152</v>
      </c>
      <c r="D6" s="674" t="s">
        <v>153</v>
      </c>
      <c r="E6" s="674" t="s">
        <v>154</v>
      </c>
      <c r="F6" s="689" t="s">
        <v>155</v>
      </c>
      <c r="G6" s="696"/>
      <c r="H6" s="692" t="s">
        <v>147</v>
      </c>
      <c r="I6" s="674" t="s">
        <v>120</v>
      </c>
      <c r="J6" s="674" t="s">
        <v>148</v>
      </c>
      <c r="K6" s="674" t="s">
        <v>149</v>
      </c>
      <c r="L6" s="674" t="s">
        <v>182</v>
      </c>
      <c r="M6" s="674" t="s">
        <v>150</v>
      </c>
      <c r="N6" s="677" t="s">
        <v>151</v>
      </c>
      <c r="O6" s="680" t="s">
        <v>121</v>
      </c>
      <c r="P6" s="681"/>
      <c r="Q6" s="682"/>
      <c r="R6" s="680" t="s">
        <v>122</v>
      </c>
      <c r="S6" s="681"/>
      <c r="T6" s="682"/>
      <c r="U6" s="680" t="s">
        <v>123</v>
      </c>
      <c r="V6" s="681"/>
      <c r="W6" s="682"/>
      <c r="X6" s="680" t="s">
        <v>124</v>
      </c>
      <c r="Y6" s="681"/>
      <c r="Z6" s="682"/>
    </row>
    <row r="7" spans="1:26" ht="34.5" customHeight="1" thickBot="1" x14ac:dyDescent="0.25">
      <c r="A7" s="662"/>
      <c r="B7" s="665"/>
      <c r="C7" s="684"/>
      <c r="D7" s="675"/>
      <c r="E7" s="675"/>
      <c r="F7" s="690"/>
      <c r="G7" s="696"/>
      <c r="H7" s="693"/>
      <c r="I7" s="675"/>
      <c r="J7" s="675"/>
      <c r="K7" s="675"/>
      <c r="L7" s="675"/>
      <c r="M7" s="675"/>
      <c r="N7" s="678"/>
      <c r="O7" s="680" t="s">
        <v>232</v>
      </c>
      <c r="P7" s="681"/>
      <c r="Q7" s="682"/>
      <c r="R7" s="680" t="s">
        <v>233</v>
      </c>
      <c r="S7" s="681"/>
      <c r="T7" s="682"/>
      <c r="U7" s="686" t="s">
        <v>232</v>
      </c>
      <c r="V7" s="687"/>
      <c r="W7" s="688"/>
      <c r="X7" s="680" t="s">
        <v>234</v>
      </c>
      <c r="Y7" s="681"/>
      <c r="Z7" s="682"/>
    </row>
    <row r="8" spans="1:26" ht="82.5" customHeight="1" thickBot="1" x14ac:dyDescent="0.25">
      <c r="A8" s="663"/>
      <c r="B8" s="666"/>
      <c r="C8" s="685"/>
      <c r="D8" s="676"/>
      <c r="E8" s="676"/>
      <c r="F8" s="691"/>
      <c r="G8" s="697"/>
      <c r="H8" s="694"/>
      <c r="I8" s="676"/>
      <c r="J8" s="676"/>
      <c r="K8" s="676"/>
      <c r="L8" s="676"/>
      <c r="M8" s="676"/>
      <c r="N8" s="679"/>
      <c r="O8" s="80" t="s">
        <v>125</v>
      </c>
      <c r="P8" s="81" t="s">
        <v>145</v>
      </c>
      <c r="Q8" s="81" t="s">
        <v>146</v>
      </c>
      <c r="R8" s="80" t="s">
        <v>125</v>
      </c>
      <c r="S8" s="81" t="s">
        <v>145</v>
      </c>
      <c r="T8" s="81" t="s">
        <v>146</v>
      </c>
      <c r="U8" s="80" t="s">
        <v>125</v>
      </c>
      <c r="V8" s="81" t="s">
        <v>145</v>
      </c>
      <c r="W8" s="81" t="s">
        <v>146</v>
      </c>
      <c r="X8" s="80" t="s">
        <v>125</v>
      </c>
      <c r="Y8" s="81" t="s">
        <v>145</v>
      </c>
      <c r="Z8" s="81" t="s">
        <v>146</v>
      </c>
    </row>
    <row r="9" spans="1:26" ht="15.75" thickBot="1" x14ac:dyDescent="0.25">
      <c r="A9" s="135">
        <v>1</v>
      </c>
      <c r="B9" s="136">
        <v>2</v>
      </c>
      <c r="C9" s="137">
        <v>3</v>
      </c>
      <c r="D9" s="138">
        <v>4</v>
      </c>
      <c r="E9" s="138">
        <v>5</v>
      </c>
      <c r="F9" s="139">
        <v>6</v>
      </c>
      <c r="G9" s="140">
        <v>7</v>
      </c>
      <c r="H9" s="137">
        <v>8</v>
      </c>
      <c r="I9" s="137">
        <v>9</v>
      </c>
      <c r="J9" s="137">
        <v>10</v>
      </c>
      <c r="K9" s="137">
        <v>11</v>
      </c>
      <c r="L9" s="137">
        <v>12</v>
      </c>
      <c r="M9" s="137">
        <v>13</v>
      </c>
      <c r="N9" s="134">
        <v>14</v>
      </c>
      <c r="O9" s="671">
        <v>15</v>
      </c>
      <c r="P9" s="672"/>
      <c r="Q9" s="673"/>
      <c r="R9" s="671">
        <v>16</v>
      </c>
      <c r="S9" s="672"/>
      <c r="T9" s="673"/>
      <c r="U9" s="671">
        <v>17</v>
      </c>
      <c r="V9" s="672"/>
      <c r="W9" s="673"/>
      <c r="X9" s="671">
        <v>18</v>
      </c>
      <c r="Y9" s="672"/>
      <c r="Z9" s="673"/>
    </row>
    <row r="10" spans="1:26" ht="23.25" customHeight="1" thickBot="1" x14ac:dyDescent="0.25">
      <c r="A10" s="214" t="s">
        <v>172</v>
      </c>
      <c r="B10" s="173" t="s">
        <v>179</v>
      </c>
      <c r="C10" s="141"/>
      <c r="D10" s="142"/>
      <c r="E10" s="142"/>
      <c r="F10" s="143"/>
      <c r="G10" s="144"/>
      <c r="H10" s="145"/>
      <c r="I10" s="146"/>
      <c r="J10" s="146"/>
      <c r="K10" s="146"/>
      <c r="L10" s="146"/>
      <c r="M10" s="147"/>
      <c r="N10" s="148"/>
      <c r="O10" s="149"/>
      <c r="P10" s="150"/>
      <c r="Q10" s="150"/>
      <c r="R10" s="149"/>
      <c r="S10" s="150"/>
      <c r="T10" s="150"/>
      <c r="U10" s="149"/>
      <c r="V10" s="150"/>
      <c r="W10" s="150"/>
      <c r="X10" s="149"/>
      <c r="Y10" s="150"/>
      <c r="Z10" s="150"/>
    </row>
    <row r="11" spans="1:26" ht="15" thickBot="1" x14ac:dyDescent="0.25">
      <c r="A11" s="170"/>
      <c r="B11" s="320" t="s">
        <v>171</v>
      </c>
      <c r="C11" s="171"/>
      <c r="D11" s="142"/>
      <c r="E11" s="142"/>
      <c r="F11" s="143"/>
      <c r="G11" s="503">
        <f>G12+G16</f>
        <v>16</v>
      </c>
      <c r="H11" s="505">
        <f t="shared" ref="H11:M11" si="0">H12+H16</f>
        <v>171</v>
      </c>
      <c r="I11" s="506">
        <f t="shared" si="0"/>
        <v>61</v>
      </c>
      <c r="J11" s="507"/>
      <c r="K11" s="508">
        <f t="shared" si="0"/>
        <v>74</v>
      </c>
      <c r="L11" s="506">
        <f t="shared" si="0"/>
        <v>29</v>
      </c>
      <c r="M11" s="508">
        <f t="shared" si="0"/>
        <v>376</v>
      </c>
      <c r="N11" s="504">
        <f>N12+N16</f>
        <v>576</v>
      </c>
      <c r="O11" s="149"/>
      <c r="P11" s="511">
        <f>P12+P16</f>
        <v>9</v>
      </c>
      <c r="Q11" s="183"/>
      <c r="R11" s="184"/>
      <c r="S11" s="511">
        <f>S12+S16</f>
        <v>3</v>
      </c>
      <c r="T11" s="183"/>
      <c r="U11" s="184"/>
      <c r="V11" s="511">
        <f>V12+V16</f>
        <v>1</v>
      </c>
      <c r="W11" s="183"/>
      <c r="X11" s="184"/>
      <c r="Y11" s="416"/>
      <c r="Z11" s="416"/>
    </row>
    <row r="12" spans="1:26" ht="15" thickBot="1" x14ac:dyDescent="0.25">
      <c r="A12" s="71"/>
      <c r="B12" s="319" t="s">
        <v>141</v>
      </c>
      <c r="C12" s="269" t="s">
        <v>135</v>
      </c>
      <c r="D12" s="270" t="s">
        <v>135</v>
      </c>
      <c r="E12" s="270" t="s">
        <v>135</v>
      </c>
      <c r="F12" s="271" t="s">
        <v>135</v>
      </c>
      <c r="G12" s="272">
        <f>G13+G14+G15</f>
        <v>8</v>
      </c>
      <c r="H12" s="273">
        <f>SUM(H13:H15)</f>
        <v>100</v>
      </c>
      <c r="I12" s="274">
        <f>SUM(I13:I15)</f>
        <v>44</v>
      </c>
      <c r="J12" s="275"/>
      <c r="K12" s="274">
        <f>SUM(K13:K15)</f>
        <v>56</v>
      </c>
      <c r="L12" s="274">
        <f>SUM(L13:L15)</f>
        <v>17</v>
      </c>
      <c r="M12" s="276">
        <f>SUM(M13:M15)</f>
        <v>171</v>
      </c>
      <c r="N12" s="243">
        <f>SUM(N13:N15)</f>
        <v>288</v>
      </c>
      <c r="O12" s="277" t="s">
        <v>135</v>
      </c>
      <c r="P12" s="274">
        <v>7</v>
      </c>
      <c r="Q12" s="278" t="s">
        <v>135</v>
      </c>
      <c r="R12" s="72" t="s">
        <v>135</v>
      </c>
      <c r="S12" s="73"/>
      <c r="T12" s="74" t="s">
        <v>135</v>
      </c>
      <c r="U12" s="72" t="s">
        <v>135</v>
      </c>
      <c r="V12" s="73"/>
      <c r="W12" s="74" t="s">
        <v>135</v>
      </c>
      <c r="X12" s="72" t="s">
        <v>135</v>
      </c>
      <c r="Y12" s="73"/>
      <c r="Z12" s="73" t="s">
        <v>135</v>
      </c>
    </row>
    <row r="13" spans="1:26" outlineLevel="1" x14ac:dyDescent="0.2">
      <c r="A13" s="246" t="s">
        <v>212</v>
      </c>
      <c r="B13" s="196" t="s">
        <v>193</v>
      </c>
      <c r="C13" s="543">
        <v>1</v>
      </c>
      <c r="D13" s="226" t="s">
        <v>135</v>
      </c>
      <c r="E13" s="227"/>
      <c r="F13" s="228"/>
      <c r="G13" s="229" t="s">
        <v>223</v>
      </c>
      <c r="H13" s="238">
        <f>SUM(I13:K13)</f>
        <v>36</v>
      </c>
      <c r="I13" s="239">
        <v>12</v>
      </c>
      <c r="J13" s="239"/>
      <c r="K13" s="221">
        <v>24</v>
      </c>
      <c r="L13" s="239">
        <v>9</v>
      </c>
      <c r="M13" s="239">
        <f>N13-H13-L13</f>
        <v>63</v>
      </c>
      <c r="N13" s="231">
        <f>G13*36</f>
        <v>108</v>
      </c>
      <c r="O13" s="326" t="s">
        <v>53</v>
      </c>
      <c r="P13" s="327" t="s">
        <v>230</v>
      </c>
      <c r="Q13" s="328" t="s">
        <v>58</v>
      </c>
      <c r="R13" s="329"/>
      <c r="S13" s="330"/>
      <c r="T13" s="331"/>
      <c r="U13" s="329"/>
      <c r="V13" s="330"/>
      <c r="W13" s="331"/>
      <c r="X13" s="230"/>
      <c r="Y13" s="227"/>
      <c r="Z13" s="227"/>
    </row>
    <row r="14" spans="1:26" outlineLevel="1" x14ac:dyDescent="0.2">
      <c r="A14" s="215" t="s">
        <v>213</v>
      </c>
      <c r="B14" s="197" t="s">
        <v>194</v>
      </c>
      <c r="C14" s="232" t="s">
        <v>135</v>
      </c>
      <c r="D14" s="233" t="s">
        <v>53</v>
      </c>
      <c r="E14" s="227"/>
      <c r="F14" s="228"/>
      <c r="G14" s="234">
        <v>3</v>
      </c>
      <c r="H14" s="238">
        <f>SUM(I14:K14)</f>
        <v>36</v>
      </c>
      <c r="I14" s="239">
        <v>18</v>
      </c>
      <c r="J14" s="239"/>
      <c r="K14" s="222">
        <v>18</v>
      </c>
      <c r="L14" s="239">
        <v>5</v>
      </c>
      <c r="M14" s="239">
        <f>N14-H14-L14</f>
        <v>67</v>
      </c>
      <c r="N14" s="231">
        <f>G14*36</f>
        <v>108</v>
      </c>
      <c r="O14" s="332" t="s">
        <v>53</v>
      </c>
      <c r="P14" s="333" t="s">
        <v>230</v>
      </c>
      <c r="Q14" s="334" t="s">
        <v>53</v>
      </c>
      <c r="R14" s="329"/>
      <c r="S14" s="330"/>
      <c r="T14" s="331"/>
      <c r="U14" s="329"/>
      <c r="V14" s="330"/>
      <c r="W14" s="331"/>
      <c r="X14" s="230"/>
      <c r="Y14" s="227"/>
      <c r="Z14" s="227"/>
    </row>
    <row r="15" spans="1:26" ht="13.5" outlineLevel="1" thickBot="1" x14ac:dyDescent="0.25">
      <c r="A15" s="216" t="s">
        <v>214</v>
      </c>
      <c r="B15" s="197" t="s">
        <v>195</v>
      </c>
      <c r="C15" s="232" t="s">
        <v>135</v>
      </c>
      <c r="D15" s="233">
        <v>1</v>
      </c>
      <c r="E15" s="235"/>
      <c r="F15" s="236"/>
      <c r="G15" s="234" t="s">
        <v>58</v>
      </c>
      <c r="H15" s="238">
        <f>SUM(I15:K15)</f>
        <v>28</v>
      </c>
      <c r="I15" s="241">
        <v>14</v>
      </c>
      <c r="J15" s="241"/>
      <c r="K15" s="222">
        <v>14</v>
      </c>
      <c r="L15" s="241">
        <v>3</v>
      </c>
      <c r="M15" s="239">
        <f>N15-H15-L15</f>
        <v>41</v>
      </c>
      <c r="N15" s="231">
        <f>G15*36</f>
        <v>72</v>
      </c>
      <c r="O15" s="332">
        <v>1</v>
      </c>
      <c r="P15" s="333">
        <v>0</v>
      </c>
      <c r="Q15" s="334">
        <v>1</v>
      </c>
      <c r="R15" s="335"/>
      <c r="S15" s="336"/>
      <c r="T15" s="337"/>
      <c r="U15" s="335"/>
      <c r="V15" s="336"/>
      <c r="W15" s="337"/>
      <c r="X15" s="237"/>
      <c r="Y15" s="235"/>
      <c r="Z15" s="235"/>
    </row>
    <row r="16" spans="1:26" ht="15" thickBot="1" x14ac:dyDescent="0.25">
      <c r="A16" s="324"/>
      <c r="B16" s="319" t="s">
        <v>142</v>
      </c>
      <c r="C16" s="72" t="s">
        <v>135</v>
      </c>
      <c r="D16" s="73" t="s">
        <v>135</v>
      </c>
      <c r="E16" s="73" t="s">
        <v>135</v>
      </c>
      <c r="F16" s="75" t="s">
        <v>135</v>
      </c>
      <c r="G16" s="401">
        <f>G17</f>
        <v>8</v>
      </c>
      <c r="H16" s="501">
        <f t="shared" ref="H16:N16" si="1">H17</f>
        <v>71</v>
      </c>
      <c r="I16" s="400">
        <f t="shared" si="1"/>
        <v>17</v>
      </c>
      <c r="J16" s="400"/>
      <c r="K16" s="242">
        <f t="shared" si="1"/>
        <v>18</v>
      </c>
      <c r="L16" s="242">
        <f t="shared" si="1"/>
        <v>12</v>
      </c>
      <c r="M16" s="502">
        <f t="shared" si="1"/>
        <v>205</v>
      </c>
      <c r="N16" s="254">
        <f t="shared" si="1"/>
        <v>288</v>
      </c>
      <c r="O16" s="338" t="s">
        <v>135</v>
      </c>
      <c r="P16" s="509">
        <f>P17</f>
        <v>2</v>
      </c>
      <c r="Q16" s="339" t="s">
        <v>135</v>
      </c>
      <c r="R16" s="340" t="s">
        <v>135</v>
      </c>
      <c r="S16" s="509">
        <f>S17</f>
        <v>3</v>
      </c>
      <c r="T16" s="339" t="s">
        <v>135</v>
      </c>
      <c r="U16" s="340" t="s">
        <v>135</v>
      </c>
      <c r="V16" s="509">
        <f>V17</f>
        <v>1</v>
      </c>
      <c r="W16" s="339" t="s">
        <v>135</v>
      </c>
      <c r="X16" s="72" t="s">
        <v>135</v>
      </c>
      <c r="Y16" s="73"/>
      <c r="Z16" s="73" t="s">
        <v>135</v>
      </c>
    </row>
    <row r="17" spans="1:26" ht="15" thickBot="1" x14ac:dyDescent="0.25">
      <c r="A17" s="405" t="s">
        <v>135</v>
      </c>
      <c r="B17" s="319" t="s">
        <v>144</v>
      </c>
      <c r="C17" s="72" t="s">
        <v>135</v>
      </c>
      <c r="D17" s="73" t="s">
        <v>135</v>
      </c>
      <c r="E17" s="73" t="s">
        <v>135</v>
      </c>
      <c r="F17" s="75" t="s">
        <v>135</v>
      </c>
      <c r="G17" s="293">
        <f>G19+G24+G29+G33</f>
        <v>8</v>
      </c>
      <c r="H17" s="273">
        <f>H19+H24+H29+H33</f>
        <v>71</v>
      </c>
      <c r="I17" s="274">
        <f>I19+I24+I29</f>
        <v>17</v>
      </c>
      <c r="J17" s="274"/>
      <c r="K17" s="274">
        <f>K24</f>
        <v>18</v>
      </c>
      <c r="L17" s="274">
        <f>L19+L24+L29+L33</f>
        <v>12</v>
      </c>
      <c r="M17" s="274">
        <f>M19+M24+M29+M33</f>
        <v>205</v>
      </c>
      <c r="N17" s="243">
        <f>N19+N24+N29+N33</f>
        <v>288</v>
      </c>
      <c r="O17" s="338" t="s">
        <v>135</v>
      </c>
      <c r="P17" s="509">
        <v>2</v>
      </c>
      <c r="Q17" s="510" t="s">
        <v>135</v>
      </c>
      <c r="R17" s="399" t="s">
        <v>135</v>
      </c>
      <c r="S17" s="509">
        <v>3</v>
      </c>
      <c r="T17" s="339" t="s">
        <v>135</v>
      </c>
      <c r="U17" s="340" t="s">
        <v>135</v>
      </c>
      <c r="V17" s="509">
        <v>1</v>
      </c>
      <c r="W17" s="339" t="s">
        <v>135</v>
      </c>
      <c r="X17" s="72" t="s">
        <v>135</v>
      </c>
      <c r="Y17" s="73" t="s">
        <v>135</v>
      </c>
      <c r="Z17" s="73" t="s">
        <v>135</v>
      </c>
    </row>
    <row r="18" spans="1:26" ht="15" thickBot="1" x14ac:dyDescent="0.25">
      <c r="A18" s="405" t="s">
        <v>212</v>
      </c>
      <c r="B18" s="198" t="s">
        <v>196</v>
      </c>
      <c r="C18" s="76"/>
      <c r="D18" s="73"/>
      <c r="E18" s="73"/>
      <c r="F18" s="74"/>
      <c r="G18" s="71"/>
      <c r="H18" s="253"/>
      <c r="I18" s="242"/>
      <c r="J18" s="242"/>
      <c r="K18" s="242"/>
      <c r="L18" s="242"/>
      <c r="M18" s="242"/>
      <c r="N18" s="254"/>
      <c r="O18" s="338"/>
      <c r="P18" s="377"/>
      <c r="Q18" s="397"/>
      <c r="R18" s="398"/>
      <c r="S18" s="377">
        <v>1</v>
      </c>
      <c r="T18" s="397"/>
      <c r="U18" s="398"/>
      <c r="V18" s="377"/>
      <c r="W18" s="339"/>
      <c r="X18" s="72"/>
      <c r="Y18" s="73"/>
      <c r="Z18" s="73"/>
    </row>
    <row r="19" spans="1:26" ht="14.25" outlineLevel="1" x14ac:dyDescent="0.2">
      <c r="A19" s="596" t="s">
        <v>215</v>
      </c>
      <c r="B19" s="203" t="s">
        <v>197</v>
      </c>
      <c r="C19" s="252"/>
      <c r="D19" s="221">
        <v>2</v>
      </c>
      <c r="E19" s="202"/>
      <c r="F19" s="225"/>
      <c r="G19" s="223" t="s">
        <v>58</v>
      </c>
      <c r="H19" s="247">
        <f>I19</f>
        <v>17</v>
      </c>
      <c r="I19" s="248">
        <v>17</v>
      </c>
      <c r="J19" s="248"/>
      <c r="K19" s="248"/>
      <c r="L19" s="248">
        <v>3</v>
      </c>
      <c r="M19" s="248">
        <f>N19-H19-L19</f>
        <v>52</v>
      </c>
      <c r="N19" s="246">
        <f>G19*36</f>
        <v>72</v>
      </c>
      <c r="O19" s="341"/>
      <c r="P19" s="342"/>
      <c r="Q19" s="343"/>
      <c r="R19" s="344">
        <v>1</v>
      </c>
      <c r="S19" s="345">
        <v>0</v>
      </c>
      <c r="T19" s="346">
        <v>0</v>
      </c>
      <c r="U19" s="347"/>
      <c r="V19" s="348"/>
      <c r="W19" s="343"/>
      <c r="X19" s="176"/>
      <c r="Y19" s="420"/>
      <c r="Z19" s="420"/>
    </row>
    <row r="20" spans="1:26" ht="14.25" outlineLevel="1" x14ac:dyDescent="0.2">
      <c r="A20" s="307" t="s">
        <v>216</v>
      </c>
      <c r="B20" s="204" t="s">
        <v>198</v>
      </c>
      <c r="C20" s="207"/>
      <c r="D20" s="222">
        <v>2</v>
      </c>
      <c r="E20" s="187"/>
      <c r="F20" s="189"/>
      <c r="G20" s="224" t="s">
        <v>58</v>
      </c>
      <c r="H20" s="249">
        <f>I20</f>
        <v>17</v>
      </c>
      <c r="I20" s="241">
        <v>17</v>
      </c>
      <c r="J20" s="241"/>
      <c r="K20" s="241"/>
      <c r="L20" s="241">
        <v>3</v>
      </c>
      <c r="M20" s="241">
        <f>N20-H20-L20</f>
        <v>52</v>
      </c>
      <c r="N20" s="216">
        <f>G20*36</f>
        <v>72</v>
      </c>
      <c r="O20" s="349"/>
      <c r="P20" s="350"/>
      <c r="Q20" s="351"/>
      <c r="R20" s="332">
        <v>1</v>
      </c>
      <c r="S20" s="333">
        <v>0</v>
      </c>
      <c r="T20" s="334">
        <v>0</v>
      </c>
      <c r="U20" s="352"/>
      <c r="V20" s="353"/>
      <c r="W20" s="351"/>
      <c r="X20" s="207"/>
      <c r="Y20" s="187"/>
      <c r="Z20" s="187"/>
    </row>
    <row r="21" spans="1:26" ht="14.25" outlineLevel="1" x14ac:dyDescent="0.2">
      <c r="A21" s="307" t="s">
        <v>217</v>
      </c>
      <c r="B21" s="205" t="s">
        <v>321</v>
      </c>
      <c r="C21" s="207"/>
      <c r="D21" s="244">
        <v>2</v>
      </c>
      <c r="E21" s="187"/>
      <c r="F21" s="189"/>
      <c r="G21" s="245" t="s">
        <v>58</v>
      </c>
      <c r="H21" s="249">
        <f>I21</f>
        <v>17</v>
      </c>
      <c r="I21" s="241">
        <v>17</v>
      </c>
      <c r="J21" s="241"/>
      <c r="K21" s="241"/>
      <c r="L21" s="241">
        <v>3</v>
      </c>
      <c r="M21" s="241">
        <f>N21-H21-L21</f>
        <v>52</v>
      </c>
      <c r="N21" s="216">
        <f>G21*36</f>
        <v>72</v>
      </c>
      <c r="O21" s="349"/>
      <c r="P21" s="350"/>
      <c r="Q21" s="351"/>
      <c r="R21" s="332">
        <v>1</v>
      </c>
      <c r="S21" s="333">
        <v>0</v>
      </c>
      <c r="T21" s="334">
        <v>0</v>
      </c>
      <c r="U21" s="352"/>
      <c r="V21" s="353"/>
      <c r="W21" s="351"/>
      <c r="X21" s="207"/>
      <c r="Y21" s="187"/>
      <c r="Z21" s="187"/>
    </row>
    <row r="22" spans="1:26" ht="15" outlineLevel="1" thickBot="1" x14ac:dyDescent="0.25">
      <c r="A22" s="309" t="s">
        <v>218</v>
      </c>
      <c r="B22" s="206" t="s">
        <v>199</v>
      </c>
      <c r="C22" s="208"/>
      <c r="D22" s="244">
        <v>2</v>
      </c>
      <c r="E22" s="200"/>
      <c r="F22" s="209"/>
      <c r="G22" s="245" t="s">
        <v>58</v>
      </c>
      <c r="H22" s="255">
        <f>I22</f>
        <v>17</v>
      </c>
      <c r="I22" s="251">
        <v>17</v>
      </c>
      <c r="J22" s="251"/>
      <c r="K22" s="251"/>
      <c r="L22" s="251">
        <v>3</v>
      </c>
      <c r="M22" s="239">
        <f>N22-H22-L22</f>
        <v>52</v>
      </c>
      <c r="N22" s="215">
        <f>G22*36</f>
        <v>72</v>
      </c>
      <c r="O22" s="354"/>
      <c r="P22" s="355"/>
      <c r="Q22" s="356"/>
      <c r="R22" s="295">
        <v>1</v>
      </c>
      <c r="S22" s="296">
        <v>0</v>
      </c>
      <c r="T22" s="297">
        <v>0</v>
      </c>
      <c r="U22" s="357"/>
      <c r="V22" s="358"/>
      <c r="W22" s="356"/>
      <c r="X22" s="449"/>
      <c r="Y22" s="450"/>
      <c r="Z22" s="450"/>
    </row>
    <row r="23" spans="1:26" ht="13.5" thickBot="1" x14ac:dyDescent="0.25">
      <c r="A23" s="597" t="s">
        <v>58</v>
      </c>
      <c r="B23" s="201" t="s">
        <v>200</v>
      </c>
      <c r="C23" s="158"/>
      <c r="D23" s="164"/>
      <c r="E23" s="164"/>
      <c r="F23" s="159"/>
      <c r="G23" s="166"/>
      <c r="H23" s="163"/>
      <c r="I23" s="164"/>
      <c r="J23" s="164"/>
      <c r="K23" s="164"/>
      <c r="L23" s="164"/>
      <c r="M23" s="164"/>
      <c r="N23" s="159"/>
      <c r="O23" s="359"/>
      <c r="P23" s="485">
        <v>2</v>
      </c>
      <c r="Q23" s="361"/>
      <c r="R23" s="362"/>
      <c r="S23" s="360"/>
      <c r="T23" s="363"/>
      <c r="U23" s="359"/>
      <c r="V23" s="362"/>
      <c r="W23" s="361"/>
      <c r="X23" s="163"/>
      <c r="Y23" s="164"/>
      <c r="Z23" s="164"/>
    </row>
    <row r="24" spans="1:26" outlineLevel="1" x14ac:dyDescent="0.2">
      <c r="A24" s="218" t="s">
        <v>219</v>
      </c>
      <c r="B24" s="194" t="s">
        <v>201</v>
      </c>
      <c r="C24" s="247"/>
      <c r="D24" s="248" t="s">
        <v>247</v>
      </c>
      <c r="E24" s="248"/>
      <c r="F24" s="246"/>
      <c r="G24" s="256">
        <v>2</v>
      </c>
      <c r="H24" s="247">
        <f>SUM(I24:K24)</f>
        <v>18</v>
      </c>
      <c r="I24" s="585"/>
      <c r="J24" s="585"/>
      <c r="K24" s="585">
        <v>18</v>
      </c>
      <c r="L24" s="248">
        <v>3</v>
      </c>
      <c r="M24" s="248">
        <f>N24-H24-L24</f>
        <v>51</v>
      </c>
      <c r="N24" s="246">
        <f>G24*36</f>
        <v>72</v>
      </c>
      <c r="O24" s="344">
        <v>0</v>
      </c>
      <c r="P24" s="345">
        <v>0</v>
      </c>
      <c r="Q24" s="346">
        <v>1</v>
      </c>
      <c r="R24" s="344"/>
      <c r="S24" s="345"/>
      <c r="T24" s="346"/>
      <c r="U24" s="344"/>
      <c r="V24" s="345"/>
      <c r="W24" s="346"/>
      <c r="X24" s="247"/>
      <c r="Y24" s="248"/>
      <c r="Z24" s="177"/>
    </row>
    <row r="25" spans="1:26" outlineLevel="1" x14ac:dyDescent="0.2">
      <c r="A25" s="219" t="s">
        <v>220</v>
      </c>
      <c r="B25" s="195" t="s">
        <v>202</v>
      </c>
      <c r="C25" s="249"/>
      <c r="D25" s="241" t="s">
        <v>247</v>
      </c>
      <c r="E25" s="241"/>
      <c r="F25" s="216"/>
      <c r="G25" s="257">
        <v>2</v>
      </c>
      <c r="H25" s="249">
        <f>SUM(I25:K25)</f>
        <v>18</v>
      </c>
      <c r="I25" s="241"/>
      <c r="J25" s="241"/>
      <c r="K25" s="241">
        <v>18</v>
      </c>
      <c r="L25" s="241">
        <v>3</v>
      </c>
      <c r="M25" s="241">
        <f>N25-H25-L25</f>
        <v>51</v>
      </c>
      <c r="N25" s="216">
        <f>G25*36</f>
        <v>72</v>
      </c>
      <c r="O25" s="332">
        <v>0</v>
      </c>
      <c r="P25" s="333">
        <v>0</v>
      </c>
      <c r="Q25" s="334">
        <v>1</v>
      </c>
      <c r="R25" s="332"/>
      <c r="S25" s="333"/>
      <c r="T25" s="334"/>
      <c r="U25" s="332"/>
      <c r="V25" s="333"/>
      <c r="W25" s="334"/>
      <c r="X25" s="249"/>
      <c r="Y25" s="241"/>
      <c r="Z25" s="105"/>
    </row>
    <row r="26" spans="1:26" outlineLevel="1" x14ac:dyDescent="0.2">
      <c r="A26" s="219" t="s">
        <v>221</v>
      </c>
      <c r="B26" s="199" t="s">
        <v>203</v>
      </c>
      <c r="C26" s="249"/>
      <c r="D26" s="241" t="s">
        <v>247</v>
      </c>
      <c r="E26" s="241"/>
      <c r="F26" s="216"/>
      <c r="G26" s="257">
        <v>2</v>
      </c>
      <c r="H26" s="249">
        <f>SUM(I26:K26)</f>
        <v>18</v>
      </c>
      <c r="I26" s="241"/>
      <c r="J26" s="241"/>
      <c r="K26" s="241">
        <v>18</v>
      </c>
      <c r="L26" s="241">
        <v>3</v>
      </c>
      <c r="M26" s="241">
        <f>N26-H26-L26</f>
        <v>51</v>
      </c>
      <c r="N26" s="216">
        <f>G26*36</f>
        <v>72</v>
      </c>
      <c r="O26" s="332">
        <v>0</v>
      </c>
      <c r="P26" s="333">
        <v>0</v>
      </c>
      <c r="Q26" s="334">
        <v>1</v>
      </c>
      <c r="R26" s="332"/>
      <c r="S26" s="333"/>
      <c r="T26" s="334"/>
      <c r="U26" s="332"/>
      <c r="V26" s="333"/>
      <c r="W26" s="334"/>
      <c r="X26" s="249"/>
      <c r="Y26" s="241"/>
      <c r="Z26" s="105"/>
    </row>
    <row r="27" spans="1:26" ht="13.5" outlineLevel="1" thickBot="1" x14ac:dyDescent="0.25">
      <c r="A27" s="220" t="s">
        <v>222</v>
      </c>
      <c r="B27" s="199" t="s">
        <v>204</v>
      </c>
      <c r="C27" s="250"/>
      <c r="D27" s="281" t="s">
        <v>247</v>
      </c>
      <c r="E27" s="251"/>
      <c r="F27" s="258"/>
      <c r="G27" s="259">
        <v>2</v>
      </c>
      <c r="H27" s="255">
        <f>SUM(I27:K27)</f>
        <v>18</v>
      </c>
      <c r="I27" s="251"/>
      <c r="J27" s="251"/>
      <c r="K27" s="251">
        <v>18</v>
      </c>
      <c r="L27" s="251">
        <v>3</v>
      </c>
      <c r="M27" s="239">
        <f>N27-H27-L27</f>
        <v>51</v>
      </c>
      <c r="N27" s="215">
        <f>G27*36</f>
        <v>72</v>
      </c>
      <c r="O27" s="295">
        <v>0</v>
      </c>
      <c r="P27" s="296">
        <v>0</v>
      </c>
      <c r="Q27" s="297">
        <v>1</v>
      </c>
      <c r="R27" s="295"/>
      <c r="S27" s="296"/>
      <c r="T27" s="297"/>
      <c r="U27" s="295"/>
      <c r="V27" s="296"/>
      <c r="W27" s="297"/>
      <c r="X27" s="250"/>
      <c r="Y27" s="251"/>
      <c r="Z27" s="110"/>
    </row>
    <row r="28" spans="1:26" ht="13.5" thickBot="1" x14ac:dyDescent="0.25">
      <c r="A28" s="597" t="s">
        <v>223</v>
      </c>
      <c r="B28" s="198" t="s">
        <v>205</v>
      </c>
      <c r="C28" s="210"/>
      <c r="D28" s="164"/>
      <c r="E28" s="164"/>
      <c r="F28" s="159"/>
      <c r="G28" s="166"/>
      <c r="H28" s="158"/>
      <c r="I28" s="164"/>
      <c r="J28" s="164"/>
      <c r="K28" s="164"/>
      <c r="L28" s="164"/>
      <c r="M28" s="164"/>
      <c r="N28" s="159"/>
      <c r="O28" s="359"/>
      <c r="P28" s="360"/>
      <c r="Q28" s="361"/>
      <c r="R28" s="359"/>
      <c r="S28" s="485">
        <v>2</v>
      </c>
      <c r="T28" s="361"/>
      <c r="U28" s="359"/>
      <c r="V28" s="360"/>
      <c r="W28" s="361"/>
      <c r="X28" s="158"/>
      <c r="Y28" s="164"/>
      <c r="Z28" s="164"/>
    </row>
    <row r="29" spans="1:26" outlineLevel="1" x14ac:dyDescent="0.2">
      <c r="A29" s="596" t="s">
        <v>224</v>
      </c>
      <c r="B29" s="203" t="s">
        <v>206</v>
      </c>
      <c r="C29" s="211"/>
      <c r="D29" s="260" t="s">
        <v>231</v>
      </c>
      <c r="E29" s="177"/>
      <c r="F29" s="174"/>
      <c r="G29" s="223">
        <v>2</v>
      </c>
      <c r="H29" s="262">
        <f>SUM(I29:K29)</f>
        <v>18</v>
      </c>
      <c r="I29" s="260"/>
      <c r="J29" s="260"/>
      <c r="K29" s="260">
        <v>18</v>
      </c>
      <c r="L29" s="260">
        <v>3</v>
      </c>
      <c r="M29" s="260">
        <f>N29-H29-L29</f>
        <v>51</v>
      </c>
      <c r="N29" s="95">
        <f>G29*36</f>
        <v>72</v>
      </c>
      <c r="O29" s="364"/>
      <c r="P29" s="365"/>
      <c r="Q29" s="366"/>
      <c r="R29" s="367">
        <v>0</v>
      </c>
      <c r="S29" s="368">
        <v>0</v>
      </c>
      <c r="T29" s="369">
        <v>2</v>
      </c>
      <c r="U29" s="364"/>
      <c r="V29" s="365"/>
      <c r="W29" s="366"/>
      <c r="X29" s="211"/>
      <c r="Y29" s="177"/>
      <c r="Z29" s="177"/>
    </row>
    <row r="30" spans="1:26" outlineLevel="1" x14ac:dyDescent="0.2">
      <c r="A30" s="307" t="s">
        <v>225</v>
      </c>
      <c r="B30" s="204" t="s">
        <v>207</v>
      </c>
      <c r="C30" s="108"/>
      <c r="D30" s="261" t="s">
        <v>231</v>
      </c>
      <c r="E30" s="105"/>
      <c r="F30" s="103"/>
      <c r="G30" s="168">
        <v>2</v>
      </c>
      <c r="H30" s="263">
        <f>SUM(I30:K30)</f>
        <v>18</v>
      </c>
      <c r="I30" s="261"/>
      <c r="J30" s="261"/>
      <c r="K30" s="261">
        <v>18</v>
      </c>
      <c r="L30" s="261">
        <v>3</v>
      </c>
      <c r="M30" s="261">
        <f>N30-H30-L30</f>
        <v>51</v>
      </c>
      <c r="N30" s="96">
        <f>G30*36</f>
        <v>72</v>
      </c>
      <c r="O30" s="370"/>
      <c r="P30" s="371"/>
      <c r="Q30" s="372"/>
      <c r="R30" s="373">
        <v>0</v>
      </c>
      <c r="S30" s="374">
        <v>0</v>
      </c>
      <c r="T30" s="375">
        <v>2</v>
      </c>
      <c r="U30" s="370"/>
      <c r="V30" s="371"/>
      <c r="W30" s="372"/>
      <c r="X30" s="108"/>
      <c r="Y30" s="105"/>
      <c r="Z30" s="105"/>
    </row>
    <row r="31" spans="1:26" ht="13.5" outlineLevel="1" thickBot="1" x14ac:dyDescent="0.25">
      <c r="A31" s="598" t="s">
        <v>324</v>
      </c>
      <c r="B31" s="212" t="s">
        <v>208</v>
      </c>
      <c r="C31" s="108"/>
      <c r="D31" s="261" t="s">
        <v>231</v>
      </c>
      <c r="E31" s="105"/>
      <c r="F31" s="103"/>
      <c r="G31" s="168">
        <v>2</v>
      </c>
      <c r="H31" s="263">
        <f>SUM(I31:K31)</f>
        <v>18</v>
      </c>
      <c r="I31" s="261"/>
      <c r="J31" s="261"/>
      <c r="K31" s="594">
        <v>18</v>
      </c>
      <c r="L31" s="261">
        <v>3</v>
      </c>
      <c r="M31" s="261">
        <f>N31-H31-L31</f>
        <v>51</v>
      </c>
      <c r="N31" s="96">
        <f>G31*36</f>
        <v>72</v>
      </c>
      <c r="O31" s="370"/>
      <c r="P31" s="371"/>
      <c r="Q31" s="372"/>
      <c r="R31" s="373">
        <v>0</v>
      </c>
      <c r="S31" s="374">
        <v>0</v>
      </c>
      <c r="T31" s="375">
        <v>2</v>
      </c>
      <c r="U31" s="370"/>
      <c r="V31" s="371"/>
      <c r="W31" s="372"/>
      <c r="X31" s="108"/>
      <c r="Y31" s="105"/>
      <c r="Z31" s="105"/>
    </row>
    <row r="32" spans="1:26" ht="13.5" thickBot="1" x14ac:dyDescent="0.25">
      <c r="A32" s="597" t="s">
        <v>226</v>
      </c>
      <c r="B32" s="201" t="s">
        <v>209</v>
      </c>
      <c r="C32" s="158"/>
      <c r="D32" s="164"/>
      <c r="E32" s="164"/>
      <c r="F32" s="159"/>
      <c r="G32" s="162"/>
      <c r="H32" s="158"/>
      <c r="I32" s="164"/>
      <c r="J32" s="164"/>
      <c r="K32" s="164"/>
      <c r="L32" s="164"/>
      <c r="M32" s="164"/>
      <c r="N32" s="159"/>
      <c r="O32" s="359"/>
      <c r="P32" s="360"/>
      <c r="Q32" s="361"/>
      <c r="R32" s="359"/>
      <c r="S32" s="360"/>
      <c r="T32" s="361"/>
      <c r="U32" s="359"/>
      <c r="V32" s="485">
        <v>1</v>
      </c>
      <c r="W32" s="361"/>
      <c r="X32" s="158"/>
      <c r="Y32" s="164"/>
      <c r="Z32" s="164"/>
    </row>
    <row r="33" spans="1:26" outlineLevel="1" x14ac:dyDescent="0.2">
      <c r="A33" s="596" t="s">
        <v>227</v>
      </c>
      <c r="B33" s="194" t="s">
        <v>210</v>
      </c>
      <c r="C33" s="247"/>
      <c r="D33" s="248">
        <v>3</v>
      </c>
      <c r="E33" s="248"/>
      <c r="F33" s="266"/>
      <c r="G33" s="256">
        <v>2</v>
      </c>
      <c r="H33" s="247">
        <f>SUM(I33:K33)</f>
        <v>18</v>
      </c>
      <c r="I33" s="248"/>
      <c r="J33" s="248"/>
      <c r="K33" s="248">
        <v>18</v>
      </c>
      <c r="L33" s="248">
        <v>3</v>
      </c>
      <c r="M33" s="248">
        <f>N33-H33-L33</f>
        <v>51</v>
      </c>
      <c r="N33" s="246">
        <f>G33*36</f>
        <v>72</v>
      </c>
      <c r="O33" s="344"/>
      <c r="P33" s="345"/>
      <c r="Q33" s="346"/>
      <c r="R33" s="344"/>
      <c r="S33" s="345"/>
      <c r="T33" s="346"/>
      <c r="U33" s="344">
        <v>0</v>
      </c>
      <c r="V33" s="345">
        <v>0</v>
      </c>
      <c r="W33" s="346">
        <v>1</v>
      </c>
      <c r="X33" s="238"/>
      <c r="Y33" s="239"/>
      <c r="Z33" s="102"/>
    </row>
    <row r="34" spans="1:26" outlineLevel="1" x14ac:dyDescent="0.2">
      <c r="A34" s="307" t="s">
        <v>228</v>
      </c>
      <c r="B34" s="194" t="s">
        <v>261</v>
      </c>
      <c r="C34" s="249"/>
      <c r="D34" s="241">
        <v>3</v>
      </c>
      <c r="E34" s="241"/>
      <c r="F34" s="267"/>
      <c r="G34" s="257">
        <v>2</v>
      </c>
      <c r="H34" s="249">
        <f>SUM(I34:K34)</f>
        <v>18</v>
      </c>
      <c r="I34" s="241"/>
      <c r="J34" s="241"/>
      <c r="K34" s="241">
        <v>18</v>
      </c>
      <c r="L34" s="241">
        <v>3</v>
      </c>
      <c r="M34" s="241">
        <f>N34-H34-L34</f>
        <v>51</v>
      </c>
      <c r="N34" s="216">
        <f>G34*36</f>
        <v>72</v>
      </c>
      <c r="O34" s="332"/>
      <c r="P34" s="333"/>
      <c r="Q34" s="334"/>
      <c r="R34" s="332"/>
      <c r="S34" s="333"/>
      <c r="T34" s="334"/>
      <c r="U34" s="332">
        <v>0</v>
      </c>
      <c r="V34" s="333">
        <v>0</v>
      </c>
      <c r="W34" s="334">
        <v>1</v>
      </c>
      <c r="X34" s="240"/>
      <c r="Y34" s="241"/>
      <c r="Z34" s="105"/>
    </row>
    <row r="35" spans="1:26" outlineLevel="1" x14ac:dyDescent="0.2">
      <c r="A35" s="598" t="s">
        <v>229</v>
      </c>
      <c r="B35" s="213" t="s">
        <v>322</v>
      </c>
      <c r="C35" s="249"/>
      <c r="D35" s="241">
        <v>3</v>
      </c>
      <c r="E35" s="241"/>
      <c r="F35" s="267"/>
      <c r="G35" s="257">
        <v>2</v>
      </c>
      <c r="H35" s="249">
        <f>SUM(I35:K35)</f>
        <v>18</v>
      </c>
      <c r="I35" s="241"/>
      <c r="J35" s="241"/>
      <c r="K35" s="241">
        <v>18</v>
      </c>
      <c r="L35" s="241">
        <v>3</v>
      </c>
      <c r="M35" s="241">
        <f>N35-H35-L35</f>
        <v>51</v>
      </c>
      <c r="N35" s="216">
        <f>G35*36</f>
        <v>72</v>
      </c>
      <c r="O35" s="332"/>
      <c r="P35" s="333"/>
      <c r="Q35" s="334"/>
      <c r="R35" s="332"/>
      <c r="S35" s="333"/>
      <c r="T35" s="334"/>
      <c r="U35" s="332">
        <v>0</v>
      </c>
      <c r="V35" s="333">
        <v>0</v>
      </c>
      <c r="W35" s="334">
        <v>1</v>
      </c>
      <c r="X35" s="240"/>
      <c r="Y35" s="241"/>
      <c r="Z35" s="105"/>
    </row>
    <row r="36" spans="1:26" ht="13.5" outlineLevel="1" thickBot="1" x14ac:dyDescent="0.25">
      <c r="A36" s="307" t="s">
        <v>323</v>
      </c>
      <c r="B36" s="195" t="s">
        <v>211</v>
      </c>
      <c r="C36" s="249"/>
      <c r="D36" s="241">
        <v>3</v>
      </c>
      <c r="E36" s="241"/>
      <c r="F36" s="267"/>
      <c r="G36" s="257">
        <v>2</v>
      </c>
      <c r="H36" s="249">
        <f>SUM(I36:K36)</f>
        <v>18</v>
      </c>
      <c r="I36" s="241"/>
      <c r="J36" s="241"/>
      <c r="K36" s="241">
        <v>18</v>
      </c>
      <c r="L36" s="241">
        <v>3</v>
      </c>
      <c r="M36" s="241">
        <f>N36-H36-L36</f>
        <v>51</v>
      </c>
      <c r="N36" s="216">
        <f>G36*36</f>
        <v>72</v>
      </c>
      <c r="O36" s="332"/>
      <c r="P36" s="333"/>
      <c r="Q36" s="334"/>
      <c r="R36" s="332"/>
      <c r="S36" s="333"/>
      <c r="T36" s="334"/>
      <c r="U36" s="332">
        <v>0</v>
      </c>
      <c r="V36" s="333">
        <v>0</v>
      </c>
      <c r="W36" s="334">
        <v>1</v>
      </c>
      <c r="X36" s="240"/>
      <c r="Y36" s="241"/>
      <c r="Z36" s="105"/>
    </row>
    <row r="37" spans="1:26" s="132" customFormat="1" ht="15.75" thickBot="1" x14ac:dyDescent="0.3">
      <c r="A37" s="599"/>
      <c r="B37" s="157" t="s">
        <v>156</v>
      </c>
      <c r="C37" s="76" t="s">
        <v>135</v>
      </c>
      <c r="D37" s="73" t="s">
        <v>135</v>
      </c>
      <c r="E37" s="73" t="s">
        <v>135</v>
      </c>
      <c r="F37" s="79" t="s">
        <v>135</v>
      </c>
      <c r="G37" s="563">
        <f>SUM(G38+G43)</f>
        <v>44</v>
      </c>
      <c r="H37" s="494">
        <f t="shared" ref="H37:M37" si="2">SUM(H38+H43)</f>
        <v>468</v>
      </c>
      <c r="I37" s="564">
        <f t="shared" si="2"/>
        <v>65</v>
      </c>
      <c r="J37" s="495"/>
      <c r="K37" s="564">
        <f t="shared" si="2"/>
        <v>343</v>
      </c>
      <c r="L37" s="495">
        <f t="shared" si="2"/>
        <v>90</v>
      </c>
      <c r="M37" s="565">
        <f t="shared" si="2"/>
        <v>1026</v>
      </c>
      <c r="N37" s="566">
        <f>SUM(N38+N43)</f>
        <v>1584</v>
      </c>
      <c r="O37" s="639">
        <f>P38+P43+P49</f>
        <v>11</v>
      </c>
      <c r="P37" s="640"/>
      <c r="Q37" s="641"/>
      <c r="R37" s="639">
        <f>S38+S43+S49</f>
        <v>10</v>
      </c>
      <c r="S37" s="640"/>
      <c r="T37" s="641"/>
      <c r="U37" s="642">
        <f>V38+V43+V49</f>
        <v>8</v>
      </c>
      <c r="V37" s="643"/>
      <c r="W37" s="644"/>
      <c r="X37" s="639">
        <f>Y38+Y43+Y49</f>
        <v>4</v>
      </c>
      <c r="Y37" s="640"/>
      <c r="Z37" s="641"/>
    </row>
    <row r="38" spans="1:26" s="132" customFormat="1" ht="15" thickBot="1" x14ac:dyDescent="0.25">
      <c r="A38" s="599" t="s">
        <v>135</v>
      </c>
      <c r="B38" s="319" t="s">
        <v>141</v>
      </c>
      <c r="C38" s="562" t="s">
        <v>135</v>
      </c>
      <c r="D38" s="242" t="s">
        <v>135</v>
      </c>
      <c r="E38" s="242" t="s">
        <v>135</v>
      </c>
      <c r="F38" s="400" t="s">
        <v>135</v>
      </c>
      <c r="G38" s="401">
        <f>SUM(G39:G42)</f>
        <v>10</v>
      </c>
      <c r="H38" s="567">
        <f>SUM(H39:H42)</f>
        <v>118</v>
      </c>
      <c r="I38" s="568">
        <f>SUM(I39:I42)</f>
        <v>31</v>
      </c>
      <c r="J38" s="568"/>
      <c r="K38" s="568">
        <f>SUM(K39:K42)</f>
        <v>87</v>
      </c>
      <c r="L38" s="568">
        <f>SUM(L39:L42)</f>
        <v>16</v>
      </c>
      <c r="M38" s="568">
        <f>SUM(M39:M42)</f>
        <v>226</v>
      </c>
      <c r="N38" s="569">
        <f>SUM(N39:N42)</f>
        <v>360</v>
      </c>
      <c r="O38" s="570" t="s">
        <v>135</v>
      </c>
      <c r="P38" s="509">
        <v>6</v>
      </c>
      <c r="Q38" s="510" t="s">
        <v>135</v>
      </c>
      <c r="R38" s="399" t="s">
        <v>135</v>
      </c>
      <c r="S38" s="509">
        <v>2</v>
      </c>
      <c r="T38" s="510" t="s">
        <v>135</v>
      </c>
      <c r="U38" s="399" t="s">
        <v>135</v>
      </c>
      <c r="V38" s="571"/>
      <c r="W38" s="510" t="s">
        <v>135</v>
      </c>
      <c r="X38" s="562" t="s">
        <v>135</v>
      </c>
      <c r="Y38" s="242"/>
      <c r="Z38" s="242" t="s">
        <v>135</v>
      </c>
    </row>
    <row r="39" spans="1:26" ht="14.25" outlineLevel="1" x14ac:dyDescent="0.2">
      <c r="A39" s="595" t="s">
        <v>212</v>
      </c>
      <c r="B39" s="279" t="s">
        <v>238</v>
      </c>
      <c r="C39" s="280"/>
      <c r="D39" s="281">
        <v>1</v>
      </c>
      <c r="E39" s="281"/>
      <c r="F39" s="282"/>
      <c r="G39" s="283">
        <v>3</v>
      </c>
      <c r="H39" s="280">
        <f>K39</f>
        <v>28</v>
      </c>
      <c r="I39" s="281"/>
      <c r="J39" s="281"/>
      <c r="K39" s="281">
        <v>28</v>
      </c>
      <c r="L39" s="281">
        <v>5</v>
      </c>
      <c r="M39" s="281">
        <f>N39-H39-L39</f>
        <v>75</v>
      </c>
      <c r="N39" s="282">
        <f>G39*36</f>
        <v>108</v>
      </c>
      <c r="O39" s="380">
        <v>0</v>
      </c>
      <c r="P39" s="381">
        <v>0</v>
      </c>
      <c r="Q39" s="382">
        <v>2</v>
      </c>
      <c r="R39" s="383"/>
      <c r="S39" s="381"/>
      <c r="T39" s="382"/>
      <c r="U39" s="383"/>
      <c r="V39" s="381"/>
      <c r="W39" s="382"/>
      <c r="X39" s="280"/>
      <c r="Y39" s="281"/>
      <c r="Z39" s="281"/>
    </row>
    <row r="40" spans="1:26" ht="13.5" customHeight="1" outlineLevel="1" x14ac:dyDescent="0.2">
      <c r="A40" s="307" t="s">
        <v>213</v>
      </c>
      <c r="B40" s="160" t="s">
        <v>239</v>
      </c>
      <c r="C40" s="240"/>
      <c r="D40" s="241">
        <v>1</v>
      </c>
      <c r="E40" s="241"/>
      <c r="F40" s="267"/>
      <c r="G40" s="257">
        <v>2</v>
      </c>
      <c r="H40" s="240">
        <f>SUM(I40:K40)</f>
        <v>28</v>
      </c>
      <c r="I40" s="241">
        <v>14</v>
      </c>
      <c r="J40" s="241"/>
      <c r="K40" s="241">
        <v>14</v>
      </c>
      <c r="L40" s="241">
        <v>3</v>
      </c>
      <c r="M40" s="241">
        <f>N40-H40-L40</f>
        <v>41</v>
      </c>
      <c r="N40" s="267">
        <f>G40*36</f>
        <v>72</v>
      </c>
      <c r="O40" s="332">
        <v>1</v>
      </c>
      <c r="P40" s="333">
        <v>0</v>
      </c>
      <c r="Q40" s="334">
        <v>1</v>
      </c>
      <c r="R40" s="384"/>
      <c r="S40" s="333"/>
      <c r="T40" s="334"/>
      <c r="U40" s="384"/>
      <c r="V40" s="333"/>
      <c r="W40" s="334"/>
      <c r="X40" s="240"/>
      <c r="Y40" s="241"/>
      <c r="Z40" s="241"/>
    </row>
    <row r="41" spans="1:26" ht="15" customHeight="1" outlineLevel="1" x14ac:dyDescent="0.2">
      <c r="A41" s="308" t="s">
        <v>214</v>
      </c>
      <c r="B41" s="290" t="s">
        <v>240</v>
      </c>
      <c r="C41" s="264"/>
      <c r="D41" s="265">
        <v>1</v>
      </c>
      <c r="E41" s="265"/>
      <c r="F41" s="286"/>
      <c r="G41" s="287">
        <v>2</v>
      </c>
      <c r="H41" s="264">
        <f>SUM(I41:K41)</f>
        <v>28</v>
      </c>
      <c r="I41" s="265"/>
      <c r="J41" s="265"/>
      <c r="K41" s="265">
        <v>28</v>
      </c>
      <c r="L41" s="265">
        <v>3</v>
      </c>
      <c r="M41" s="265">
        <f>N41-H41-L41</f>
        <v>41</v>
      </c>
      <c r="N41" s="286">
        <f>G41*36</f>
        <v>72</v>
      </c>
      <c r="O41" s="385">
        <v>0</v>
      </c>
      <c r="P41" s="386">
        <v>0</v>
      </c>
      <c r="Q41" s="387">
        <v>2</v>
      </c>
      <c r="R41" s="388"/>
      <c r="S41" s="386"/>
      <c r="T41" s="387"/>
      <c r="U41" s="388"/>
      <c r="V41" s="386"/>
      <c r="W41" s="387"/>
      <c r="X41" s="264"/>
      <c r="Y41" s="265"/>
      <c r="Z41" s="265"/>
    </row>
    <row r="42" spans="1:26" ht="13.5" customHeight="1" outlineLevel="1" thickBot="1" x14ac:dyDescent="0.25">
      <c r="A42" s="309" t="s">
        <v>242</v>
      </c>
      <c r="B42" s="161" t="s">
        <v>241</v>
      </c>
      <c r="C42" s="289"/>
      <c r="D42" s="261" t="s">
        <v>231</v>
      </c>
      <c r="E42" s="251"/>
      <c r="F42" s="268"/>
      <c r="G42" s="259">
        <v>3</v>
      </c>
      <c r="H42" s="289">
        <f>SUM(I42:K42)</f>
        <v>34</v>
      </c>
      <c r="I42" s="251">
        <v>17</v>
      </c>
      <c r="J42" s="251"/>
      <c r="K42" s="251">
        <v>17</v>
      </c>
      <c r="L42" s="251">
        <v>5</v>
      </c>
      <c r="M42" s="251">
        <f>N42-H42-L42</f>
        <v>69</v>
      </c>
      <c r="N42" s="268">
        <f>G42*36</f>
        <v>108</v>
      </c>
      <c r="O42" s="295"/>
      <c r="P42" s="296"/>
      <c r="Q42" s="297"/>
      <c r="R42" s="389">
        <v>1</v>
      </c>
      <c r="S42" s="296">
        <v>0</v>
      </c>
      <c r="T42" s="297">
        <v>1</v>
      </c>
      <c r="U42" s="389"/>
      <c r="V42" s="296"/>
      <c r="W42" s="297"/>
      <c r="X42" s="289"/>
      <c r="Y42" s="251"/>
      <c r="Z42" s="251"/>
    </row>
    <row r="43" spans="1:26" ht="14.25" customHeight="1" thickBot="1" x14ac:dyDescent="0.25">
      <c r="A43" s="599"/>
      <c r="B43" s="319" t="s">
        <v>142</v>
      </c>
      <c r="C43" s="273"/>
      <c r="D43" s="274"/>
      <c r="E43" s="274"/>
      <c r="F43" s="243"/>
      <c r="G43" s="314">
        <f t="shared" ref="G43:N43" si="3">SUM(G44:G48)+G49</f>
        <v>34</v>
      </c>
      <c r="H43" s="497">
        <f t="shared" si="3"/>
        <v>350</v>
      </c>
      <c r="I43" s="315">
        <f t="shared" si="3"/>
        <v>34</v>
      </c>
      <c r="J43" s="315">
        <f t="shared" si="3"/>
        <v>60</v>
      </c>
      <c r="K43" s="315">
        <f t="shared" si="3"/>
        <v>256</v>
      </c>
      <c r="L43" s="315">
        <f t="shared" si="3"/>
        <v>74</v>
      </c>
      <c r="M43" s="498">
        <f t="shared" si="3"/>
        <v>800</v>
      </c>
      <c r="N43" s="499">
        <f t="shared" si="3"/>
        <v>1224</v>
      </c>
      <c r="O43" s="376"/>
      <c r="P43" s="377">
        <v>2</v>
      </c>
      <c r="Q43" s="378"/>
      <c r="R43" s="379"/>
      <c r="S43" s="377">
        <v>5</v>
      </c>
      <c r="T43" s="378"/>
      <c r="U43" s="379"/>
      <c r="V43" s="496">
        <v>4</v>
      </c>
      <c r="W43" s="378"/>
      <c r="X43" s="273"/>
      <c r="Y43" s="274"/>
      <c r="Z43" s="274"/>
    </row>
    <row r="44" spans="1:26" outlineLevel="1" x14ac:dyDescent="0.2">
      <c r="A44" s="600" t="s">
        <v>212</v>
      </c>
      <c r="B44" s="451" t="s">
        <v>279</v>
      </c>
      <c r="C44" s="300"/>
      <c r="D44" s="219" t="s">
        <v>53</v>
      </c>
      <c r="E44" s="219"/>
      <c r="F44" s="301"/>
      <c r="G44" s="313">
        <v>2</v>
      </c>
      <c r="H44" s="302">
        <f>SUM(I44:K44)</f>
        <v>24</v>
      </c>
      <c r="I44" s="303"/>
      <c r="J44" s="303"/>
      <c r="K44" s="303">
        <v>24</v>
      </c>
      <c r="L44" s="303">
        <v>3</v>
      </c>
      <c r="M44" s="303">
        <f>N44-H44-L44</f>
        <v>45</v>
      </c>
      <c r="N44" s="304">
        <f>G44*36</f>
        <v>72</v>
      </c>
      <c r="O44" s="310" t="s">
        <v>230</v>
      </c>
      <c r="P44" s="333">
        <v>0</v>
      </c>
      <c r="Q44" s="390" t="s">
        <v>58</v>
      </c>
      <c r="R44" s="310"/>
      <c r="S44" s="311"/>
      <c r="T44" s="391"/>
      <c r="U44" s="392"/>
      <c r="V44" s="311"/>
      <c r="W44" s="390"/>
      <c r="X44" s="417"/>
      <c r="Y44" s="418"/>
      <c r="Z44" s="418"/>
    </row>
    <row r="45" spans="1:26" outlineLevel="1" x14ac:dyDescent="0.2">
      <c r="A45" s="465" t="s">
        <v>213</v>
      </c>
      <c r="B45" s="452" t="s">
        <v>317</v>
      </c>
      <c r="C45" s="544">
        <v>2</v>
      </c>
      <c r="D45" s="219"/>
      <c r="E45" s="219"/>
      <c r="F45" s="555">
        <v>2</v>
      </c>
      <c r="G45" s="313">
        <v>4</v>
      </c>
      <c r="H45" s="302">
        <f>SUM(I45:K45)</f>
        <v>51</v>
      </c>
      <c r="I45" s="303">
        <v>34</v>
      </c>
      <c r="J45" s="303"/>
      <c r="K45" s="303">
        <v>17</v>
      </c>
      <c r="L45" s="303">
        <f>7+2+2</f>
        <v>11</v>
      </c>
      <c r="M45" s="303">
        <f>N45-H45-L45</f>
        <v>82</v>
      </c>
      <c r="N45" s="304">
        <f>G45*36</f>
        <v>144</v>
      </c>
      <c r="O45" s="310"/>
      <c r="P45" s="333"/>
      <c r="Q45" s="393"/>
      <c r="R45" s="310" t="s">
        <v>58</v>
      </c>
      <c r="S45" s="311" t="s">
        <v>230</v>
      </c>
      <c r="T45" s="312" t="s">
        <v>53</v>
      </c>
      <c r="U45" s="392"/>
      <c r="V45" s="311"/>
      <c r="W45" s="393"/>
      <c r="X45" s="419"/>
      <c r="Y45" s="305"/>
      <c r="Z45" s="618"/>
    </row>
    <row r="46" spans="1:26" outlineLevel="1" x14ac:dyDescent="0.2">
      <c r="A46" s="600" t="s">
        <v>214</v>
      </c>
      <c r="B46" s="452" t="s">
        <v>318</v>
      </c>
      <c r="C46" s="548"/>
      <c r="D46" s="549" t="s">
        <v>231</v>
      </c>
      <c r="E46" s="219"/>
      <c r="F46" s="306"/>
      <c r="G46" s="313">
        <v>2</v>
      </c>
      <c r="H46" s="586">
        <f>SUM(I46:K46)</f>
        <v>24</v>
      </c>
      <c r="I46" s="587"/>
      <c r="J46" s="587">
        <v>24</v>
      </c>
      <c r="K46" s="303"/>
      <c r="L46" s="303">
        <v>3</v>
      </c>
      <c r="M46" s="303">
        <f>N46-H46-L46</f>
        <v>45</v>
      </c>
      <c r="N46" s="304">
        <f>G46*36</f>
        <v>72</v>
      </c>
      <c r="O46" s="310"/>
      <c r="P46" s="333"/>
      <c r="Q46" s="393"/>
      <c r="R46" s="310" t="s">
        <v>230</v>
      </c>
      <c r="S46" s="311" t="s">
        <v>58</v>
      </c>
      <c r="T46" s="312" t="s">
        <v>230</v>
      </c>
      <c r="U46" s="392"/>
      <c r="V46" s="311"/>
      <c r="W46" s="393"/>
      <c r="X46" s="419"/>
      <c r="Y46" s="305"/>
      <c r="Z46" s="618"/>
    </row>
    <row r="47" spans="1:26" outlineLevel="1" x14ac:dyDescent="0.2">
      <c r="A47" s="465" t="s">
        <v>242</v>
      </c>
      <c r="B47" s="547" t="s">
        <v>319</v>
      </c>
      <c r="C47" s="554">
        <v>3</v>
      </c>
      <c r="D47" s="550" t="s">
        <v>135</v>
      </c>
      <c r="E47" s="219"/>
      <c r="F47" s="306"/>
      <c r="G47" s="313">
        <v>3</v>
      </c>
      <c r="H47" s="302">
        <f>SUM(I47:K47)</f>
        <v>36</v>
      </c>
      <c r="I47" s="303"/>
      <c r="J47" s="303">
        <v>36</v>
      </c>
      <c r="K47" s="303"/>
      <c r="L47" s="303">
        <v>9</v>
      </c>
      <c r="M47" s="303">
        <f>N47-H47-L47</f>
        <v>63</v>
      </c>
      <c r="N47" s="304">
        <f>G47*36</f>
        <v>108</v>
      </c>
      <c r="O47" s="310"/>
      <c r="P47" s="333"/>
      <c r="Q47" s="393"/>
      <c r="R47" s="310"/>
      <c r="S47" s="311"/>
      <c r="T47" s="312"/>
      <c r="U47" s="392" t="s">
        <v>230</v>
      </c>
      <c r="V47" s="311" t="s">
        <v>58</v>
      </c>
      <c r="W47" s="393" t="s">
        <v>230</v>
      </c>
      <c r="X47" s="419"/>
      <c r="Y47" s="305"/>
      <c r="Z47" s="618"/>
    </row>
    <row r="48" spans="1:26" ht="13.5" outlineLevel="1" thickBot="1" x14ac:dyDescent="0.25">
      <c r="A48" s="609" t="s">
        <v>249</v>
      </c>
      <c r="B48" s="610" t="s">
        <v>280</v>
      </c>
      <c r="C48" s="250"/>
      <c r="D48" s="251">
        <v>3</v>
      </c>
      <c r="E48" s="251"/>
      <c r="F48" s="611"/>
      <c r="G48" s="612">
        <v>2</v>
      </c>
      <c r="H48" s="613">
        <f>SUM(I48:K48)</f>
        <v>24</v>
      </c>
      <c r="I48" s="251"/>
      <c r="J48" s="251"/>
      <c r="K48" s="251">
        <v>24</v>
      </c>
      <c r="L48" s="251">
        <v>3</v>
      </c>
      <c r="M48" s="614">
        <f>N48-H48-L48</f>
        <v>45</v>
      </c>
      <c r="N48" s="615">
        <f>G48*36</f>
        <v>72</v>
      </c>
      <c r="O48" s="389"/>
      <c r="P48" s="296"/>
      <c r="Q48" s="616"/>
      <c r="R48" s="295"/>
      <c r="S48" s="296"/>
      <c r="T48" s="617"/>
      <c r="U48" s="295">
        <v>0</v>
      </c>
      <c r="V48" s="296">
        <v>0</v>
      </c>
      <c r="W48" s="616">
        <v>2</v>
      </c>
      <c r="X48" s="250"/>
      <c r="Y48" s="251"/>
      <c r="Z48" s="289"/>
    </row>
    <row r="49" spans="1:26" ht="15.75" thickBot="1" x14ac:dyDescent="0.3">
      <c r="A49" s="599" t="s">
        <v>135</v>
      </c>
      <c r="B49" s="319" t="s">
        <v>144</v>
      </c>
      <c r="C49" s="72" t="s">
        <v>135</v>
      </c>
      <c r="D49" s="73" t="s">
        <v>135</v>
      </c>
      <c r="E49" s="73" t="s">
        <v>135</v>
      </c>
      <c r="F49" s="75" t="s">
        <v>135</v>
      </c>
      <c r="G49" s="401">
        <f>G51+G54+G57+G60+G64+G68+G74+G76+G81</f>
        <v>21</v>
      </c>
      <c r="H49" s="562">
        <f>H51+H54+H57+H60+H64+H68+H72+H76+H81</f>
        <v>191</v>
      </c>
      <c r="I49" s="292"/>
      <c r="J49" s="292"/>
      <c r="K49" s="292">
        <f>K51+K54+K57+K60+K64+K68+K72+K76+K81</f>
        <v>191</v>
      </c>
      <c r="L49" s="242">
        <f>L51+L54+L57+L60+L64+L68+L74+L76+L81</f>
        <v>45</v>
      </c>
      <c r="M49" s="292">
        <f>M51+M54+M57+M60+M64+M68+M72+M76+M81</f>
        <v>520</v>
      </c>
      <c r="N49" s="400">
        <f>N51+N54+N57+N60+N64+N68+N72+N76+N81</f>
        <v>756</v>
      </c>
      <c r="O49" s="486"/>
      <c r="P49" s="487">
        <f>P50+P53+P56+P59+P63+P67+P71+P75+P80</f>
        <v>3</v>
      </c>
      <c r="Q49" s="488"/>
      <c r="R49" s="489"/>
      <c r="S49" s="490">
        <f>S50+S53+S56+S59+S63+S67+S71+S75+S80</f>
        <v>3</v>
      </c>
      <c r="T49" s="491"/>
      <c r="U49" s="492"/>
      <c r="V49" s="493">
        <f>V50+V53+V56+V59+V63+V67+V71+V75+V80</f>
        <v>4</v>
      </c>
      <c r="W49" s="488"/>
      <c r="X49" s="492"/>
      <c r="Y49" s="490">
        <f>Y50+Y53+Y56+Y59+Y63+Y67+Y71+Y75+Y80</f>
        <v>4</v>
      </c>
      <c r="Z49" s="399"/>
    </row>
    <row r="50" spans="1:26" ht="13.5" thickBot="1" x14ac:dyDescent="0.25">
      <c r="A50" s="597" t="s">
        <v>212</v>
      </c>
      <c r="B50" s="321" t="s">
        <v>243</v>
      </c>
      <c r="C50" s="322"/>
      <c r="D50" s="323"/>
      <c r="E50" s="323"/>
      <c r="F50" s="324"/>
      <c r="G50" s="217"/>
      <c r="H50" s="322"/>
      <c r="I50" s="323"/>
      <c r="J50" s="323"/>
      <c r="K50" s="323"/>
      <c r="L50" s="323"/>
      <c r="M50" s="323"/>
      <c r="N50" s="324"/>
      <c r="O50" s="394"/>
      <c r="P50" s="377">
        <v>2</v>
      </c>
      <c r="Q50" s="396"/>
      <c r="R50" s="394"/>
      <c r="S50" s="377"/>
      <c r="T50" s="396"/>
      <c r="U50" s="394"/>
      <c r="V50" s="377"/>
      <c r="W50" s="396"/>
      <c r="X50" s="322"/>
      <c r="Y50" s="274"/>
      <c r="Z50" s="323"/>
    </row>
    <row r="51" spans="1:26" outlineLevel="1" x14ac:dyDescent="0.2">
      <c r="A51" s="325" t="s">
        <v>215</v>
      </c>
      <c r="B51" s="451" t="s">
        <v>281</v>
      </c>
      <c r="C51" s="247">
        <v>1</v>
      </c>
      <c r="D51" s="248"/>
      <c r="E51" s="248"/>
      <c r="F51" s="246"/>
      <c r="G51" s="256">
        <v>3</v>
      </c>
      <c r="H51" s="247">
        <f>SUM(I51:K51)</f>
        <v>28</v>
      </c>
      <c r="I51" s="248"/>
      <c r="J51" s="248"/>
      <c r="K51" s="248">
        <v>28</v>
      </c>
      <c r="L51" s="248">
        <v>9</v>
      </c>
      <c r="M51" s="248">
        <f>N51-H51-L51</f>
        <v>71</v>
      </c>
      <c r="N51" s="246">
        <f>G51*36</f>
        <v>108</v>
      </c>
      <c r="O51" s="344">
        <v>0</v>
      </c>
      <c r="P51" s="345">
        <v>0</v>
      </c>
      <c r="Q51" s="346">
        <v>2</v>
      </c>
      <c r="R51" s="344"/>
      <c r="S51" s="345"/>
      <c r="T51" s="346"/>
      <c r="U51" s="344"/>
      <c r="V51" s="345"/>
      <c r="W51" s="346"/>
      <c r="X51" s="247"/>
      <c r="Y51" s="248"/>
      <c r="Z51" s="248"/>
    </row>
    <row r="52" spans="1:26" ht="13.5" outlineLevel="1" thickBot="1" x14ac:dyDescent="0.25">
      <c r="A52" s="325" t="s">
        <v>244</v>
      </c>
      <c r="B52" s="452" t="s">
        <v>282</v>
      </c>
      <c r="C52" s="280">
        <v>1</v>
      </c>
      <c r="D52" s="281"/>
      <c r="E52" s="281"/>
      <c r="F52" s="282"/>
      <c r="G52" s="283">
        <v>3</v>
      </c>
      <c r="H52" s="255">
        <f>SUM(I52:K52)</f>
        <v>28</v>
      </c>
      <c r="I52" s="281"/>
      <c r="J52" s="281"/>
      <c r="K52" s="281">
        <v>28</v>
      </c>
      <c r="L52" s="239">
        <v>9</v>
      </c>
      <c r="M52" s="239">
        <f>N52-H52-L52</f>
        <v>71</v>
      </c>
      <c r="N52" s="215">
        <f>G52*36</f>
        <v>108</v>
      </c>
      <c r="O52" s="380">
        <v>0</v>
      </c>
      <c r="P52" s="381">
        <v>0</v>
      </c>
      <c r="Q52" s="382">
        <v>2</v>
      </c>
      <c r="R52" s="383"/>
      <c r="S52" s="381"/>
      <c r="T52" s="382"/>
      <c r="U52" s="383"/>
      <c r="V52" s="381"/>
      <c r="W52" s="382"/>
      <c r="X52" s="280"/>
      <c r="Y52" s="281"/>
      <c r="Z52" s="281"/>
    </row>
    <row r="53" spans="1:26" ht="13.5" thickBot="1" x14ac:dyDescent="0.25">
      <c r="A53" s="597" t="s">
        <v>213</v>
      </c>
      <c r="B53" s="321" t="s">
        <v>245</v>
      </c>
      <c r="C53" s="322"/>
      <c r="D53" s="323"/>
      <c r="E53" s="323"/>
      <c r="F53" s="324"/>
      <c r="G53" s="217"/>
      <c r="H53" s="322"/>
      <c r="I53" s="323"/>
      <c r="J53" s="323"/>
      <c r="K53" s="323"/>
      <c r="L53" s="323"/>
      <c r="M53" s="323"/>
      <c r="N53" s="324"/>
      <c r="O53" s="394"/>
      <c r="P53" s="395">
        <v>1</v>
      </c>
      <c r="Q53" s="396"/>
      <c r="R53" s="394"/>
      <c r="S53" s="395"/>
      <c r="T53" s="396"/>
      <c r="U53" s="394"/>
      <c r="V53" s="395"/>
      <c r="W53" s="396"/>
      <c r="X53" s="322"/>
      <c r="Y53" s="323"/>
      <c r="Z53" s="323"/>
    </row>
    <row r="54" spans="1:26" outlineLevel="1" x14ac:dyDescent="0.2">
      <c r="A54" s="601">
        <v>41641</v>
      </c>
      <c r="B54" s="453" t="s">
        <v>283</v>
      </c>
      <c r="C54" s="247"/>
      <c r="D54" s="248" t="s">
        <v>247</v>
      </c>
      <c r="E54" s="248"/>
      <c r="F54" s="246"/>
      <c r="G54" s="256">
        <v>2</v>
      </c>
      <c r="H54" s="247">
        <f>SUM(I54:K54)</f>
        <v>18</v>
      </c>
      <c r="I54" s="248"/>
      <c r="J54" s="248"/>
      <c r="K54" s="248">
        <v>18</v>
      </c>
      <c r="L54" s="248">
        <v>3</v>
      </c>
      <c r="M54" s="248">
        <f>N54-H54-L54</f>
        <v>51</v>
      </c>
      <c r="N54" s="246">
        <f>G54*36</f>
        <v>72</v>
      </c>
      <c r="O54" s="344">
        <v>0</v>
      </c>
      <c r="P54" s="345">
        <v>0</v>
      </c>
      <c r="Q54" s="346">
        <v>1</v>
      </c>
      <c r="R54" s="344"/>
      <c r="S54" s="345"/>
      <c r="T54" s="346"/>
      <c r="U54" s="344"/>
      <c r="V54" s="345"/>
      <c r="W54" s="346"/>
      <c r="X54" s="247"/>
      <c r="Y54" s="248"/>
      <c r="Z54" s="248"/>
    </row>
    <row r="55" spans="1:26" ht="13.5" outlineLevel="1" thickBot="1" x14ac:dyDescent="0.25">
      <c r="A55" s="601">
        <v>41672</v>
      </c>
      <c r="B55" s="454" t="s">
        <v>284</v>
      </c>
      <c r="C55" s="280"/>
      <c r="D55" s="281" t="s">
        <v>247</v>
      </c>
      <c r="E55" s="281"/>
      <c r="F55" s="282"/>
      <c r="G55" s="283">
        <v>2</v>
      </c>
      <c r="H55" s="255">
        <f>SUM(I55:K55)</f>
        <v>18</v>
      </c>
      <c r="I55" s="281"/>
      <c r="J55" s="281"/>
      <c r="K55" s="281">
        <v>18</v>
      </c>
      <c r="L55" s="281">
        <v>3</v>
      </c>
      <c r="M55" s="239">
        <f>N55-H55-L55</f>
        <v>51</v>
      </c>
      <c r="N55" s="215">
        <f>G55*36</f>
        <v>72</v>
      </c>
      <c r="O55" s="380">
        <v>0</v>
      </c>
      <c r="P55" s="381">
        <v>0</v>
      </c>
      <c r="Q55" s="382">
        <v>1</v>
      </c>
      <c r="R55" s="383"/>
      <c r="S55" s="381"/>
      <c r="T55" s="382"/>
      <c r="U55" s="383"/>
      <c r="V55" s="381"/>
      <c r="W55" s="382"/>
      <c r="X55" s="280"/>
      <c r="Y55" s="281"/>
      <c r="Z55" s="281"/>
    </row>
    <row r="56" spans="1:26" ht="13.5" thickBot="1" x14ac:dyDescent="0.25">
      <c r="A56" s="597" t="s">
        <v>214</v>
      </c>
      <c r="B56" s="321" t="s">
        <v>246</v>
      </c>
      <c r="C56" s="322"/>
      <c r="D56" s="323"/>
      <c r="E56" s="323"/>
      <c r="F56" s="324"/>
      <c r="G56" s="217"/>
      <c r="H56" s="322"/>
      <c r="I56" s="323"/>
      <c r="J56" s="323"/>
      <c r="K56" s="323"/>
      <c r="L56" s="323"/>
      <c r="M56" s="323"/>
      <c r="N56" s="324"/>
      <c r="O56" s="394"/>
      <c r="P56" s="395"/>
      <c r="Q56" s="396"/>
      <c r="R56" s="394"/>
      <c r="S56" s="485">
        <v>2</v>
      </c>
      <c r="T56" s="396"/>
      <c r="U56" s="394"/>
      <c r="V56" s="395"/>
      <c r="W56" s="396"/>
      <c r="X56" s="322"/>
      <c r="Y56" s="323"/>
      <c r="Z56" s="323"/>
    </row>
    <row r="57" spans="1:26" outlineLevel="1" x14ac:dyDescent="0.2">
      <c r="A57" s="600" t="s">
        <v>224</v>
      </c>
      <c r="B57" s="453" t="s">
        <v>285</v>
      </c>
      <c r="C57" s="247">
        <v>2</v>
      </c>
      <c r="D57" s="248"/>
      <c r="E57" s="248"/>
      <c r="F57" s="246"/>
      <c r="G57" s="256">
        <v>3</v>
      </c>
      <c r="H57" s="247">
        <f>SUM(I57:K57)</f>
        <v>28</v>
      </c>
      <c r="I57" s="248"/>
      <c r="J57" s="248"/>
      <c r="K57" s="248">
        <v>28</v>
      </c>
      <c r="L57" s="248">
        <v>9</v>
      </c>
      <c r="M57" s="248">
        <f>N57-H57-L57</f>
        <v>71</v>
      </c>
      <c r="N57" s="246">
        <f>G57*36</f>
        <v>108</v>
      </c>
      <c r="O57" s="247"/>
      <c r="P57" s="248"/>
      <c r="Q57" s="246"/>
      <c r="R57" s="247">
        <v>0</v>
      </c>
      <c r="S57" s="248">
        <v>0</v>
      </c>
      <c r="T57" s="246">
        <v>2</v>
      </c>
      <c r="U57" s="247"/>
      <c r="V57" s="248"/>
      <c r="W57" s="246"/>
      <c r="X57" s="247"/>
      <c r="Y57" s="248"/>
      <c r="Z57" s="248"/>
    </row>
    <row r="58" spans="1:26" ht="13.5" outlineLevel="1" thickBot="1" x14ac:dyDescent="0.25">
      <c r="A58" s="600" t="s">
        <v>225</v>
      </c>
      <c r="B58" s="455" t="s">
        <v>286</v>
      </c>
      <c r="C58" s="280">
        <v>2</v>
      </c>
      <c r="D58" s="281"/>
      <c r="E58" s="281"/>
      <c r="F58" s="282"/>
      <c r="G58" s="283">
        <v>3</v>
      </c>
      <c r="H58" s="255">
        <f>SUM(I58:K58)</f>
        <v>28</v>
      </c>
      <c r="I58" s="281"/>
      <c r="J58" s="281"/>
      <c r="K58" s="281">
        <v>28</v>
      </c>
      <c r="L58" s="281">
        <v>9</v>
      </c>
      <c r="M58" s="239">
        <f>N58-H58-L58</f>
        <v>71</v>
      </c>
      <c r="N58" s="282">
        <f>G58*36</f>
        <v>108</v>
      </c>
      <c r="O58" s="284"/>
      <c r="P58" s="281"/>
      <c r="Q58" s="285"/>
      <c r="R58" s="280">
        <v>0</v>
      </c>
      <c r="S58" s="281">
        <v>0</v>
      </c>
      <c r="T58" s="285">
        <v>2</v>
      </c>
      <c r="U58" s="280"/>
      <c r="V58" s="281"/>
      <c r="W58" s="285"/>
      <c r="X58" s="280"/>
      <c r="Y58" s="281"/>
      <c r="Z58" s="281"/>
    </row>
    <row r="59" spans="1:26" ht="13.5" thickBot="1" x14ac:dyDescent="0.25">
      <c r="A59" s="597" t="s">
        <v>242</v>
      </c>
      <c r="B59" s="321" t="s">
        <v>248</v>
      </c>
      <c r="C59" s="322"/>
      <c r="D59" s="323"/>
      <c r="E59" s="323"/>
      <c r="F59" s="324"/>
      <c r="G59" s="217"/>
      <c r="H59" s="322"/>
      <c r="I59" s="323"/>
      <c r="J59" s="323"/>
      <c r="K59" s="323"/>
      <c r="L59" s="323"/>
      <c r="M59" s="323"/>
      <c r="N59" s="324"/>
      <c r="O59" s="322"/>
      <c r="P59" s="323"/>
      <c r="Q59" s="324"/>
      <c r="R59" s="322"/>
      <c r="S59" s="477">
        <v>1</v>
      </c>
      <c r="T59" s="324"/>
      <c r="U59" s="322"/>
      <c r="V59" s="323"/>
      <c r="W59" s="324"/>
      <c r="X59" s="322"/>
      <c r="Y59" s="323"/>
      <c r="Z59" s="323"/>
    </row>
    <row r="60" spans="1:26" outlineLevel="1" x14ac:dyDescent="0.2">
      <c r="A60" s="602" t="s">
        <v>227</v>
      </c>
      <c r="B60" s="451" t="s">
        <v>287</v>
      </c>
      <c r="C60" s="247"/>
      <c r="D60" s="248" t="s">
        <v>231</v>
      </c>
      <c r="E60" s="248"/>
      <c r="F60" s="246"/>
      <c r="G60" s="256">
        <v>2</v>
      </c>
      <c r="H60" s="462">
        <f>SUM(I60:K60)</f>
        <v>17</v>
      </c>
      <c r="I60" s="248"/>
      <c r="J60" s="248"/>
      <c r="K60" s="248">
        <v>17</v>
      </c>
      <c r="L60" s="248">
        <v>3</v>
      </c>
      <c r="M60" s="248">
        <f>N60-H60-L60</f>
        <v>52</v>
      </c>
      <c r="N60" s="246">
        <f>G60*36</f>
        <v>72</v>
      </c>
      <c r="O60" s="462"/>
      <c r="P60" s="248"/>
      <c r="Q60" s="246"/>
      <c r="R60" s="247">
        <v>0</v>
      </c>
      <c r="S60" s="248">
        <v>0</v>
      </c>
      <c r="T60" s="246">
        <v>1</v>
      </c>
      <c r="U60" s="247"/>
      <c r="V60" s="248"/>
      <c r="W60" s="246"/>
      <c r="X60" s="462"/>
      <c r="Y60" s="248"/>
      <c r="Z60" s="248"/>
    </row>
    <row r="61" spans="1:26" outlineLevel="1" x14ac:dyDescent="0.2">
      <c r="A61" s="603">
        <v>42039</v>
      </c>
      <c r="B61" s="451" t="s">
        <v>288</v>
      </c>
      <c r="C61" s="249"/>
      <c r="D61" s="241" t="s">
        <v>231</v>
      </c>
      <c r="E61" s="241"/>
      <c r="F61" s="216"/>
      <c r="G61" s="257">
        <v>2</v>
      </c>
      <c r="H61" s="240">
        <f>SUM(I61:K61)</f>
        <v>17</v>
      </c>
      <c r="I61" s="241"/>
      <c r="J61" s="241"/>
      <c r="K61" s="241">
        <v>17</v>
      </c>
      <c r="L61" s="241">
        <v>3</v>
      </c>
      <c r="M61" s="241">
        <f>N61-H61-L61</f>
        <v>52</v>
      </c>
      <c r="N61" s="216">
        <f>G61*36</f>
        <v>72</v>
      </c>
      <c r="O61" s="240"/>
      <c r="P61" s="241"/>
      <c r="Q61" s="216"/>
      <c r="R61" s="249">
        <v>0</v>
      </c>
      <c r="S61" s="241">
        <v>0</v>
      </c>
      <c r="T61" s="216">
        <v>1</v>
      </c>
      <c r="U61" s="249"/>
      <c r="V61" s="241"/>
      <c r="W61" s="216"/>
      <c r="X61" s="240"/>
      <c r="Y61" s="241"/>
      <c r="Z61" s="241"/>
    </row>
    <row r="62" spans="1:26" ht="13.5" outlineLevel="1" thickBot="1" x14ac:dyDescent="0.25">
      <c r="A62" s="603">
        <v>42067</v>
      </c>
      <c r="B62" s="452" t="s">
        <v>289</v>
      </c>
      <c r="C62" s="280"/>
      <c r="D62" s="281" t="s">
        <v>231</v>
      </c>
      <c r="E62" s="281"/>
      <c r="F62" s="288"/>
      <c r="G62" s="283">
        <v>2</v>
      </c>
      <c r="H62" s="280">
        <f>SUM(I62:K62)</f>
        <v>17</v>
      </c>
      <c r="I62" s="281"/>
      <c r="J62" s="281"/>
      <c r="K62" s="281">
        <v>17</v>
      </c>
      <c r="L62" s="281">
        <v>3</v>
      </c>
      <c r="M62" s="281">
        <f>N62-H62-L62</f>
        <v>52</v>
      </c>
      <c r="N62" s="285">
        <f>G62*36</f>
        <v>72</v>
      </c>
      <c r="O62" s="280"/>
      <c r="P62" s="281"/>
      <c r="Q62" s="285"/>
      <c r="R62" s="280">
        <v>0</v>
      </c>
      <c r="S62" s="281">
        <v>0</v>
      </c>
      <c r="T62" s="288">
        <v>1</v>
      </c>
      <c r="U62" s="280"/>
      <c r="V62" s="281"/>
      <c r="W62" s="285"/>
      <c r="X62" s="280"/>
      <c r="Y62" s="281"/>
      <c r="Z62" s="281"/>
    </row>
    <row r="63" spans="1:26" ht="13.5" thickBot="1" x14ac:dyDescent="0.25">
      <c r="A63" s="597" t="s">
        <v>249</v>
      </c>
      <c r="B63" s="321" t="s">
        <v>250</v>
      </c>
      <c r="C63" s="322"/>
      <c r="D63" s="323"/>
      <c r="E63" s="323"/>
      <c r="F63" s="324"/>
      <c r="G63" s="217"/>
      <c r="H63" s="461"/>
      <c r="I63" s="323"/>
      <c r="J63" s="323"/>
      <c r="K63" s="323"/>
      <c r="L63" s="323"/>
      <c r="M63" s="323"/>
      <c r="N63" s="324"/>
      <c r="O63" s="461"/>
      <c r="P63" s="323"/>
      <c r="Q63" s="324"/>
      <c r="R63" s="461"/>
      <c r="S63" s="323"/>
      <c r="T63" s="324"/>
      <c r="U63" s="461"/>
      <c r="V63" s="477">
        <v>2</v>
      </c>
      <c r="W63" s="324"/>
      <c r="X63" s="461"/>
      <c r="Y63" s="323"/>
      <c r="Z63" s="323"/>
    </row>
    <row r="64" spans="1:26" outlineLevel="1" x14ac:dyDescent="0.2">
      <c r="A64" s="604" t="s">
        <v>290</v>
      </c>
      <c r="B64" s="456" t="s">
        <v>291</v>
      </c>
      <c r="C64" s="247">
        <v>3</v>
      </c>
      <c r="D64" s="248"/>
      <c r="E64" s="248"/>
      <c r="F64" s="246"/>
      <c r="G64" s="256">
        <v>3</v>
      </c>
      <c r="H64" s="462">
        <f>SUM(I64:K64)</f>
        <v>28</v>
      </c>
      <c r="I64" s="248"/>
      <c r="J64" s="248"/>
      <c r="K64" s="248">
        <v>28</v>
      </c>
      <c r="L64" s="248">
        <v>9</v>
      </c>
      <c r="M64" s="248">
        <f>N64-H64-L64</f>
        <v>71</v>
      </c>
      <c r="N64" s="246">
        <f>G64*36</f>
        <v>108</v>
      </c>
      <c r="O64" s="462"/>
      <c r="P64" s="248"/>
      <c r="Q64" s="246"/>
      <c r="R64" s="462"/>
      <c r="S64" s="248"/>
      <c r="T64" s="246"/>
      <c r="U64" s="462">
        <v>0</v>
      </c>
      <c r="V64" s="248">
        <v>0</v>
      </c>
      <c r="W64" s="246">
        <v>2</v>
      </c>
      <c r="X64" s="462"/>
      <c r="Y64" s="248"/>
      <c r="Z64" s="248"/>
    </row>
    <row r="65" spans="1:26" outlineLevel="1" x14ac:dyDescent="0.2">
      <c r="A65" s="465" t="s">
        <v>292</v>
      </c>
      <c r="B65" s="463" t="s">
        <v>293</v>
      </c>
      <c r="C65" s="249">
        <v>3</v>
      </c>
      <c r="D65" s="241"/>
      <c r="E65" s="241"/>
      <c r="F65" s="216"/>
      <c r="G65" s="257">
        <v>3</v>
      </c>
      <c r="H65" s="240">
        <f>SUM(I65:K65)</f>
        <v>28</v>
      </c>
      <c r="I65" s="241"/>
      <c r="J65" s="241"/>
      <c r="K65" s="241">
        <v>28</v>
      </c>
      <c r="L65" s="241">
        <v>9</v>
      </c>
      <c r="M65" s="241">
        <f>N65-H65-L65</f>
        <v>71</v>
      </c>
      <c r="N65" s="216">
        <f>G65*36</f>
        <v>108</v>
      </c>
      <c r="O65" s="240"/>
      <c r="P65" s="241"/>
      <c r="Q65" s="216"/>
      <c r="R65" s="240"/>
      <c r="S65" s="241"/>
      <c r="T65" s="216"/>
      <c r="U65" s="240">
        <v>0</v>
      </c>
      <c r="V65" s="241">
        <v>0</v>
      </c>
      <c r="W65" s="216">
        <v>2</v>
      </c>
      <c r="X65" s="240"/>
      <c r="Y65" s="241"/>
      <c r="Z65" s="241"/>
    </row>
    <row r="66" spans="1:26" ht="13.5" outlineLevel="1" thickBot="1" x14ac:dyDescent="0.25">
      <c r="A66" s="600" t="s">
        <v>294</v>
      </c>
      <c r="B66" s="458" t="s">
        <v>295</v>
      </c>
      <c r="C66" s="280">
        <v>3</v>
      </c>
      <c r="D66" s="281"/>
      <c r="E66" s="281"/>
      <c r="F66" s="285"/>
      <c r="G66" s="283">
        <v>3</v>
      </c>
      <c r="H66" s="280">
        <f>SUM(I66:K66)</f>
        <v>28</v>
      </c>
      <c r="I66" s="281"/>
      <c r="J66" s="281"/>
      <c r="K66" s="281">
        <v>28</v>
      </c>
      <c r="L66" s="281">
        <v>9</v>
      </c>
      <c r="M66" s="281">
        <f>N66-H66-L66</f>
        <v>71</v>
      </c>
      <c r="N66" s="285">
        <f>G66*36</f>
        <v>108</v>
      </c>
      <c r="O66" s="280"/>
      <c r="P66" s="281"/>
      <c r="Q66" s="285"/>
      <c r="R66" s="280"/>
      <c r="S66" s="281"/>
      <c r="T66" s="285"/>
      <c r="U66" s="280">
        <v>0</v>
      </c>
      <c r="V66" s="281">
        <v>0</v>
      </c>
      <c r="W66" s="285">
        <v>2</v>
      </c>
      <c r="X66" s="280"/>
      <c r="Y66" s="281"/>
      <c r="Z66" s="281"/>
    </row>
    <row r="67" spans="1:26" ht="13.5" thickBot="1" x14ac:dyDescent="0.25">
      <c r="A67" s="597" t="s">
        <v>251</v>
      </c>
      <c r="B67" s="464" t="s">
        <v>252</v>
      </c>
      <c r="C67" s="322"/>
      <c r="D67" s="323"/>
      <c r="E67" s="323"/>
      <c r="F67" s="324"/>
      <c r="G67" s="217"/>
      <c r="H67" s="461"/>
      <c r="I67" s="323"/>
      <c r="J67" s="323"/>
      <c r="K67" s="323"/>
      <c r="L67" s="323"/>
      <c r="M67" s="323"/>
      <c r="N67" s="324"/>
      <c r="O67" s="461"/>
      <c r="P67" s="323"/>
      <c r="Q67" s="324"/>
      <c r="R67" s="461"/>
      <c r="S67" s="323"/>
      <c r="T67" s="324"/>
      <c r="U67" s="461"/>
      <c r="V67" s="477">
        <v>1</v>
      </c>
      <c r="W67" s="324"/>
      <c r="X67" s="461"/>
      <c r="Y67" s="323"/>
      <c r="Z67" s="323"/>
    </row>
    <row r="68" spans="1:26" outlineLevel="1" x14ac:dyDescent="0.2">
      <c r="A68" s="601">
        <v>41645</v>
      </c>
      <c r="B68" s="453" t="s">
        <v>296</v>
      </c>
      <c r="C68" s="247"/>
      <c r="D68" s="248" t="s">
        <v>253</v>
      </c>
      <c r="E68" s="248"/>
      <c r="F68" s="246"/>
      <c r="G68" s="256">
        <v>2</v>
      </c>
      <c r="H68" s="462">
        <f>SUM(I68:K68)</f>
        <v>18</v>
      </c>
      <c r="I68" s="248"/>
      <c r="J68" s="248"/>
      <c r="K68" s="248">
        <v>18</v>
      </c>
      <c r="L68" s="248">
        <v>3</v>
      </c>
      <c r="M68" s="248">
        <f>N68-H68-L68</f>
        <v>51</v>
      </c>
      <c r="N68" s="246">
        <f>G68*36</f>
        <v>72</v>
      </c>
      <c r="O68" s="462"/>
      <c r="P68" s="248"/>
      <c r="Q68" s="246"/>
      <c r="R68" s="462"/>
      <c r="S68" s="248"/>
      <c r="T68" s="246"/>
      <c r="U68" s="462">
        <v>0</v>
      </c>
      <c r="V68" s="248">
        <v>0</v>
      </c>
      <c r="W68" s="246">
        <v>1</v>
      </c>
      <c r="X68" s="462"/>
      <c r="Y68" s="248"/>
      <c r="Z68" s="248"/>
    </row>
    <row r="69" spans="1:26" outlineLevel="1" x14ac:dyDescent="0.2">
      <c r="A69" s="601">
        <v>42406</v>
      </c>
      <c r="B69" s="455" t="s">
        <v>297</v>
      </c>
      <c r="C69" s="249"/>
      <c r="D69" s="241" t="s">
        <v>253</v>
      </c>
      <c r="E69" s="241"/>
      <c r="F69" s="216"/>
      <c r="G69" s="257">
        <v>2</v>
      </c>
      <c r="H69" s="240">
        <f>SUM(I69:K69)</f>
        <v>18</v>
      </c>
      <c r="I69" s="241"/>
      <c r="J69" s="241"/>
      <c r="K69" s="241">
        <v>18</v>
      </c>
      <c r="L69" s="241">
        <v>3</v>
      </c>
      <c r="M69" s="241">
        <f>N69-H69-L69</f>
        <v>51</v>
      </c>
      <c r="N69" s="216">
        <f>G69*36</f>
        <v>72</v>
      </c>
      <c r="O69" s="240"/>
      <c r="P69" s="241"/>
      <c r="Q69" s="216"/>
      <c r="R69" s="240"/>
      <c r="S69" s="241"/>
      <c r="T69" s="216"/>
      <c r="U69" s="240">
        <v>0</v>
      </c>
      <c r="V69" s="241">
        <v>0</v>
      </c>
      <c r="W69" s="216">
        <v>1</v>
      </c>
      <c r="X69" s="240"/>
      <c r="Y69" s="241"/>
      <c r="Z69" s="241"/>
    </row>
    <row r="70" spans="1:26" ht="13.5" outlineLevel="1" thickBot="1" x14ac:dyDescent="0.25">
      <c r="A70" s="601">
        <v>42435</v>
      </c>
      <c r="B70" s="472" t="s">
        <v>298</v>
      </c>
      <c r="C70" s="280"/>
      <c r="D70" s="281" t="s">
        <v>253</v>
      </c>
      <c r="E70" s="281"/>
      <c r="F70" s="285"/>
      <c r="G70" s="283">
        <v>2</v>
      </c>
      <c r="H70" s="280">
        <f>SUM(I70:K70)</f>
        <v>18</v>
      </c>
      <c r="I70" s="281"/>
      <c r="J70" s="281"/>
      <c r="K70" s="281">
        <v>18</v>
      </c>
      <c r="L70" s="281">
        <v>3</v>
      </c>
      <c r="M70" s="281">
        <f>N70-H70-L70</f>
        <v>51</v>
      </c>
      <c r="N70" s="285">
        <f t="shared" ref="N70:N84" si="4">G70*36</f>
        <v>72</v>
      </c>
      <c r="O70" s="280"/>
      <c r="P70" s="281"/>
      <c r="Q70" s="285"/>
      <c r="R70" s="280"/>
      <c r="S70" s="281"/>
      <c r="T70" s="459"/>
      <c r="U70" s="280">
        <v>0</v>
      </c>
      <c r="V70" s="281">
        <v>0</v>
      </c>
      <c r="W70" s="285">
        <v>1</v>
      </c>
      <c r="X70" s="280"/>
      <c r="Y70" s="281"/>
      <c r="Z70" s="281"/>
    </row>
    <row r="71" spans="1:26" ht="13.5" thickBot="1" x14ac:dyDescent="0.25">
      <c r="A71" s="597" t="s">
        <v>255</v>
      </c>
      <c r="B71" s="464" t="s">
        <v>254</v>
      </c>
      <c r="C71" s="322"/>
      <c r="D71" s="323"/>
      <c r="E71" s="323"/>
      <c r="F71" s="324"/>
      <c r="G71" s="217"/>
      <c r="H71" s="461"/>
      <c r="I71" s="323"/>
      <c r="J71" s="323"/>
      <c r="K71" s="323"/>
      <c r="L71" s="323"/>
      <c r="M71" s="323"/>
      <c r="N71" s="324"/>
      <c r="O71" s="461"/>
      <c r="P71" s="323"/>
      <c r="Q71" s="324"/>
      <c r="R71" s="461"/>
      <c r="S71" s="323"/>
      <c r="T71" s="324"/>
      <c r="U71" s="461"/>
      <c r="V71" s="477">
        <v>1</v>
      </c>
      <c r="W71" s="324"/>
      <c r="X71" s="461"/>
      <c r="Y71" s="323"/>
      <c r="Z71" s="323"/>
    </row>
    <row r="72" spans="1:26" outlineLevel="1" x14ac:dyDescent="0.2">
      <c r="A72" s="601">
        <v>41646</v>
      </c>
      <c r="B72" s="457" t="s">
        <v>299</v>
      </c>
      <c r="C72" s="467"/>
      <c r="D72" s="468">
        <v>3</v>
      </c>
      <c r="E72" s="468"/>
      <c r="F72" s="469"/>
      <c r="G72" s="470">
        <v>2</v>
      </c>
      <c r="H72" s="471">
        <f>SUM(I72:K72)</f>
        <v>18</v>
      </c>
      <c r="I72" s="468"/>
      <c r="J72" s="468"/>
      <c r="K72" s="468">
        <v>18</v>
      </c>
      <c r="L72" s="468">
        <v>3</v>
      </c>
      <c r="M72" s="468">
        <f>N72-H72-L72</f>
        <v>51</v>
      </c>
      <c r="N72" s="469">
        <f t="shared" si="4"/>
        <v>72</v>
      </c>
      <c r="O72" s="471"/>
      <c r="P72" s="468"/>
      <c r="Q72" s="469"/>
      <c r="R72" s="471"/>
      <c r="S72" s="468"/>
      <c r="T72" s="469"/>
      <c r="U72" s="471">
        <v>0</v>
      </c>
      <c r="V72" s="468">
        <v>0</v>
      </c>
      <c r="W72" s="469">
        <v>1</v>
      </c>
      <c r="X72" s="471"/>
      <c r="Y72" s="468"/>
      <c r="Z72" s="468"/>
    </row>
    <row r="73" spans="1:26" outlineLevel="1" x14ac:dyDescent="0.2">
      <c r="A73" s="601">
        <v>41677</v>
      </c>
      <c r="B73" s="457" t="s">
        <v>300</v>
      </c>
      <c r="C73" s="240"/>
      <c r="D73" s="241">
        <v>3</v>
      </c>
      <c r="E73" s="241"/>
      <c r="F73" s="216"/>
      <c r="G73" s="257">
        <v>2</v>
      </c>
      <c r="H73" s="240">
        <f>SUM(I73:K73)</f>
        <v>18</v>
      </c>
      <c r="I73" s="241"/>
      <c r="J73" s="241"/>
      <c r="K73" s="241">
        <v>18</v>
      </c>
      <c r="L73" s="241">
        <v>3</v>
      </c>
      <c r="M73" s="241">
        <f>N73-H73-L73</f>
        <v>51</v>
      </c>
      <c r="N73" s="216">
        <f>G73*36</f>
        <v>72</v>
      </c>
      <c r="O73" s="240"/>
      <c r="P73" s="241"/>
      <c r="Q73" s="216"/>
      <c r="R73" s="240"/>
      <c r="S73" s="241"/>
      <c r="T73" s="216"/>
      <c r="U73" s="240">
        <v>0</v>
      </c>
      <c r="V73" s="241">
        <v>0</v>
      </c>
      <c r="W73" s="216">
        <v>1</v>
      </c>
      <c r="X73" s="240"/>
      <c r="Y73" s="241"/>
      <c r="Z73" s="241"/>
    </row>
    <row r="74" spans="1:26" ht="13.5" outlineLevel="1" thickBot="1" x14ac:dyDescent="0.25">
      <c r="A74" s="601">
        <v>41705</v>
      </c>
      <c r="B74" s="457" t="s">
        <v>301</v>
      </c>
      <c r="C74" s="280"/>
      <c r="D74" s="281">
        <v>3</v>
      </c>
      <c r="E74" s="281"/>
      <c r="F74" s="459"/>
      <c r="G74" s="283">
        <v>2</v>
      </c>
      <c r="H74" s="238">
        <f>SUM(I74:K74)</f>
        <v>18</v>
      </c>
      <c r="I74" s="281"/>
      <c r="J74" s="281"/>
      <c r="K74" s="281">
        <v>18</v>
      </c>
      <c r="L74" s="281">
        <v>3</v>
      </c>
      <c r="M74" s="239">
        <f>N74-H74-L74</f>
        <v>51</v>
      </c>
      <c r="N74" s="459">
        <f t="shared" si="4"/>
        <v>72</v>
      </c>
      <c r="O74" s="280"/>
      <c r="P74" s="281"/>
      <c r="Q74" s="459"/>
      <c r="R74" s="280"/>
      <c r="S74" s="281"/>
      <c r="T74" s="459"/>
      <c r="U74" s="280">
        <v>0</v>
      </c>
      <c r="V74" s="281">
        <v>0</v>
      </c>
      <c r="W74" s="459">
        <v>1</v>
      </c>
      <c r="X74" s="280"/>
      <c r="Y74" s="281"/>
      <c r="Z74" s="298"/>
    </row>
    <row r="75" spans="1:26" ht="13.5" thickBot="1" x14ac:dyDescent="0.25">
      <c r="A75" s="597" t="s">
        <v>256</v>
      </c>
      <c r="B75" s="464" t="s">
        <v>257</v>
      </c>
      <c r="C75" s="322"/>
      <c r="D75" s="323"/>
      <c r="E75" s="323"/>
      <c r="F75" s="324"/>
      <c r="G75" s="217"/>
      <c r="H75" s="461"/>
      <c r="I75" s="323"/>
      <c r="J75" s="323"/>
      <c r="K75" s="323"/>
      <c r="L75" s="323"/>
      <c r="M75" s="323"/>
      <c r="N75" s="324"/>
      <c r="O75" s="322"/>
      <c r="P75" s="323"/>
      <c r="Q75" s="324"/>
      <c r="R75" s="461"/>
      <c r="S75" s="323"/>
      <c r="T75" s="324"/>
      <c r="U75" s="322"/>
      <c r="V75" s="323"/>
      <c r="W75" s="324"/>
      <c r="X75" s="322"/>
      <c r="Y75" s="477">
        <v>2</v>
      </c>
      <c r="Z75" s="323"/>
    </row>
    <row r="76" spans="1:26" outlineLevel="1" x14ac:dyDescent="0.2">
      <c r="A76" s="603">
        <v>41647</v>
      </c>
      <c r="B76" s="473" t="s">
        <v>302</v>
      </c>
      <c r="C76" s="247"/>
      <c r="D76" s="248">
        <v>4</v>
      </c>
      <c r="E76" s="248"/>
      <c r="F76" s="246"/>
      <c r="G76" s="256">
        <v>2</v>
      </c>
      <c r="H76" s="588">
        <f>SUM(I76:K76)</f>
        <v>18</v>
      </c>
      <c r="I76" s="585"/>
      <c r="J76" s="585"/>
      <c r="K76" s="585">
        <v>18</v>
      </c>
      <c r="L76" s="248">
        <v>3</v>
      </c>
      <c r="M76" s="248">
        <f>N76-H76-L76</f>
        <v>51</v>
      </c>
      <c r="N76" s="246">
        <f t="shared" si="4"/>
        <v>72</v>
      </c>
      <c r="O76" s="247"/>
      <c r="P76" s="248"/>
      <c r="Q76" s="246"/>
      <c r="R76" s="247"/>
      <c r="S76" s="248"/>
      <c r="T76" s="246"/>
      <c r="U76" s="247"/>
      <c r="V76" s="248"/>
      <c r="W76" s="246"/>
      <c r="X76" s="247">
        <v>0</v>
      </c>
      <c r="Y76" s="248">
        <v>0</v>
      </c>
      <c r="Z76" s="248">
        <v>2</v>
      </c>
    </row>
    <row r="77" spans="1:26" outlineLevel="1" x14ac:dyDescent="0.2">
      <c r="A77" s="603">
        <v>41678</v>
      </c>
      <c r="B77" s="474" t="s">
        <v>303</v>
      </c>
      <c r="C77" s="240"/>
      <c r="D77" s="241">
        <v>4</v>
      </c>
      <c r="E77" s="241"/>
      <c r="F77" s="216"/>
      <c r="G77" s="257">
        <v>2</v>
      </c>
      <c r="H77" s="232">
        <f>SUM(I77:K77)</f>
        <v>18</v>
      </c>
      <c r="I77" s="233"/>
      <c r="J77" s="233"/>
      <c r="K77" s="233">
        <v>18</v>
      </c>
      <c r="L77" s="241">
        <v>3</v>
      </c>
      <c r="M77" s="241">
        <f>N77-H77-L77</f>
        <v>51</v>
      </c>
      <c r="N77" s="216">
        <f>G77*36</f>
        <v>72</v>
      </c>
      <c r="O77" s="240"/>
      <c r="P77" s="241"/>
      <c r="Q77" s="216"/>
      <c r="R77" s="240"/>
      <c r="S77" s="241"/>
      <c r="T77" s="216"/>
      <c r="U77" s="240"/>
      <c r="V77" s="241"/>
      <c r="W77" s="216"/>
      <c r="X77" s="240">
        <v>0</v>
      </c>
      <c r="Y77" s="241">
        <v>0</v>
      </c>
      <c r="Z77" s="241">
        <v>2</v>
      </c>
    </row>
    <row r="78" spans="1:26" outlineLevel="1" x14ac:dyDescent="0.2">
      <c r="A78" s="603">
        <v>41706</v>
      </c>
      <c r="B78" s="472" t="s">
        <v>304</v>
      </c>
      <c r="C78" s="241"/>
      <c r="D78" s="241">
        <v>4</v>
      </c>
      <c r="E78" s="241"/>
      <c r="F78" s="216"/>
      <c r="G78" s="257">
        <v>2</v>
      </c>
      <c r="H78" s="232">
        <f>SUM(I78:K78)</f>
        <v>18</v>
      </c>
      <c r="I78" s="233"/>
      <c r="J78" s="233"/>
      <c r="K78" s="233">
        <v>18</v>
      </c>
      <c r="L78" s="241">
        <v>3</v>
      </c>
      <c r="M78" s="241">
        <f>N78-H78-L78</f>
        <v>51</v>
      </c>
      <c r="N78" s="216">
        <f>G78*36</f>
        <v>72</v>
      </c>
      <c r="O78" s="240"/>
      <c r="P78" s="241"/>
      <c r="Q78" s="216"/>
      <c r="R78" s="240"/>
      <c r="S78" s="241"/>
      <c r="T78" s="216"/>
      <c r="U78" s="240"/>
      <c r="V78" s="241"/>
      <c r="W78" s="216"/>
      <c r="X78" s="240">
        <v>0</v>
      </c>
      <c r="Y78" s="241">
        <v>0</v>
      </c>
      <c r="Z78" s="241">
        <v>2</v>
      </c>
    </row>
    <row r="79" spans="1:26" ht="13.5" outlineLevel="1" thickBot="1" x14ac:dyDescent="0.25">
      <c r="A79" s="603">
        <v>41737</v>
      </c>
      <c r="B79" s="472" t="s">
        <v>305</v>
      </c>
      <c r="C79" s="280"/>
      <c r="D79" s="281">
        <v>4</v>
      </c>
      <c r="E79" s="281"/>
      <c r="F79" s="285"/>
      <c r="G79" s="460">
        <v>2</v>
      </c>
      <c r="H79" s="589">
        <f>SUM(I79:K79)</f>
        <v>18</v>
      </c>
      <c r="I79" s="590"/>
      <c r="J79" s="590"/>
      <c r="K79" s="590">
        <v>18</v>
      </c>
      <c r="L79" s="281">
        <v>3</v>
      </c>
      <c r="M79" s="239">
        <f>N79-H79-L79</f>
        <v>51</v>
      </c>
      <c r="N79" s="459">
        <f t="shared" si="4"/>
        <v>72</v>
      </c>
      <c r="O79" s="280"/>
      <c r="P79" s="281"/>
      <c r="Q79" s="459"/>
      <c r="R79" s="280"/>
      <c r="S79" s="281"/>
      <c r="T79" s="459"/>
      <c r="U79" s="280"/>
      <c r="V79" s="281"/>
      <c r="W79" s="459"/>
      <c r="X79" s="280">
        <v>0</v>
      </c>
      <c r="Y79" s="281">
        <v>0</v>
      </c>
      <c r="Z79" s="298">
        <v>2</v>
      </c>
    </row>
    <row r="80" spans="1:26" ht="13.5" thickBot="1" x14ac:dyDescent="0.25">
      <c r="A80" s="597" t="s">
        <v>259</v>
      </c>
      <c r="B80" s="464" t="s">
        <v>258</v>
      </c>
      <c r="C80" s="322"/>
      <c r="D80" s="323"/>
      <c r="E80" s="323"/>
      <c r="F80" s="324"/>
      <c r="G80" s="466"/>
      <c r="H80" s="591"/>
      <c r="I80" s="592"/>
      <c r="J80" s="592"/>
      <c r="K80" s="592"/>
      <c r="L80" s="323"/>
      <c r="M80" s="323"/>
      <c r="N80" s="324"/>
      <c r="O80" s="322"/>
      <c r="P80" s="323"/>
      <c r="Q80" s="324"/>
      <c r="R80" s="322"/>
      <c r="S80" s="323"/>
      <c r="T80" s="324"/>
      <c r="U80" s="322"/>
      <c r="V80" s="323"/>
      <c r="W80" s="324"/>
      <c r="X80" s="322"/>
      <c r="Y80" s="477">
        <v>2</v>
      </c>
      <c r="Z80" s="323"/>
    </row>
    <row r="81" spans="1:39" outlineLevel="1" x14ac:dyDescent="0.2">
      <c r="A81" s="600" t="s">
        <v>306</v>
      </c>
      <c r="B81" s="472" t="s">
        <v>307</v>
      </c>
      <c r="C81" s="247"/>
      <c r="D81" s="248" t="s">
        <v>260</v>
      </c>
      <c r="E81" s="248"/>
      <c r="F81" s="246"/>
      <c r="G81" s="256">
        <v>2</v>
      </c>
      <c r="H81" s="593">
        <f>SUM(I81:K81)</f>
        <v>18</v>
      </c>
      <c r="I81" s="585"/>
      <c r="J81" s="585"/>
      <c r="K81" s="585">
        <v>18</v>
      </c>
      <c r="L81" s="248">
        <v>3</v>
      </c>
      <c r="M81" s="248">
        <f>N81-H81-L81</f>
        <v>51</v>
      </c>
      <c r="N81" s="246">
        <f t="shared" si="4"/>
        <v>72</v>
      </c>
      <c r="O81" s="247"/>
      <c r="P81" s="248"/>
      <c r="Q81" s="246"/>
      <c r="R81" s="247"/>
      <c r="S81" s="248"/>
      <c r="T81" s="246"/>
      <c r="U81" s="247"/>
      <c r="V81" s="248"/>
      <c r="W81" s="246"/>
      <c r="X81" s="247">
        <v>0</v>
      </c>
      <c r="Y81" s="248">
        <v>0</v>
      </c>
      <c r="Z81" s="248">
        <v>2</v>
      </c>
    </row>
    <row r="82" spans="1:39" outlineLevel="1" x14ac:dyDescent="0.2">
      <c r="A82" s="600" t="s">
        <v>308</v>
      </c>
      <c r="B82" s="453" t="s">
        <v>309</v>
      </c>
      <c r="C82" s="249"/>
      <c r="D82" s="241" t="s">
        <v>260</v>
      </c>
      <c r="E82" s="241"/>
      <c r="F82" s="216"/>
      <c r="G82" s="257">
        <v>2</v>
      </c>
      <c r="H82" s="249">
        <f>SUM(I82:K82)</f>
        <v>18</v>
      </c>
      <c r="I82" s="241"/>
      <c r="J82" s="241"/>
      <c r="K82" s="241">
        <v>18</v>
      </c>
      <c r="L82" s="241">
        <v>3</v>
      </c>
      <c r="M82" s="241">
        <f>N82-H82-L82</f>
        <v>51</v>
      </c>
      <c r="N82" s="216">
        <f>G82*36</f>
        <v>72</v>
      </c>
      <c r="O82" s="249"/>
      <c r="P82" s="241"/>
      <c r="Q82" s="216"/>
      <c r="R82" s="249"/>
      <c r="S82" s="241"/>
      <c r="T82" s="216"/>
      <c r="U82" s="249"/>
      <c r="V82" s="241"/>
      <c r="W82" s="216"/>
      <c r="X82" s="249">
        <v>0</v>
      </c>
      <c r="Y82" s="241">
        <v>0</v>
      </c>
      <c r="Z82" s="241">
        <v>2</v>
      </c>
    </row>
    <row r="83" spans="1:39" outlineLevel="1" x14ac:dyDescent="0.2">
      <c r="A83" s="600" t="s">
        <v>310</v>
      </c>
      <c r="B83" s="475" t="s">
        <v>311</v>
      </c>
      <c r="C83" s="249"/>
      <c r="D83" s="241" t="s">
        <v>260</v>
      </c>
      <c r="E83" s="241"/>
      <c r="F83" s="216"/>
      <c r="G83" s="257">
        <v>2</v>
      </c>
      <c r="H83" s="249">
        <f>SUM(I83:K83)</f>
        <v>18</v>
      </c>
      <c r="I83" s="241"/>
      <c r="J83" s="241"/>
      <c r="K83" s="241">
        <v>18</v>
      </c>
      <c r="L83" s="241">
        <v>3</v>
      </c>
      <c r="M83" s="241">
        <f>N83-H83-L83</f>
        <v>51</v>
      </c>
      <c r="N83" s="216">
        <f t="shared" si="4"/>
        <v>72</v>
      </c>
      <c r="O83" s="249"/>
      <c r="P83" s="241"/>
      <c r="Q83" s="216"/>
      <c r="R83" s="249"/>
      <c r="S83" s="241"/>
      <c r="T83" s="216"/>
      <c r="U83" s="249"/>
      <c r="V83" s="241"/>
      <c r="W83" s="216"/>
      <c r="X83" s="249">
        <v>0</v>
      </c>
      <c r="Y83" s="241">
        <v>0</v>
      </c>
      <c r="Z83" s="241">
        <v>2</v>
      </c>
    </row>
    <row r="84" spans="1:39" ht="13.5" outlineLevel="1" thickBot="1" x14ac:dyDescent="0.25">
      <c r="A84" s="600" t="s">
        <v>312</v>
      </c>
      <c r="B84" s="476" t="s">
        <v>313</v>
      </c>
      <c r="C84" s="280"/>
      <c r="D84" s="281" t="s">
        <v>260</v>
      </c>
      <c r="E84" s="281"/>
      <c r="F84" s="282"/>
      <c r="G84" s="283">
        <v>2</v>
      </c>
      <c r="H84" s="255">
        <f>SUM(I84:K84)</f>
        <v>18</v>
      </c>
      <c r="I84" s="281"/>
      <c r="J84" s="281"/>
      <c r="K84" s="281">
        <v>18</v>
      </c>
      <c r="L84" s="281">
        <v>3</v>
      </c>
      <c r="M84" s="239">
        <f>N84-H84-L84</f>
        <v>51</v>
      </c>
      <c r="N84" s="282">
        <f t="shared" si="4"/>
        <v>72</v>
      </c>
      <c r="O84" s="284"/>
      <c r="P84" s="281"/>
      <c r="Q84" s="285"/>
      <c r="R84" s="280"/>
      <c r="S84" s="281"/>
      <c r="T84" s="285"/>
      <c r="U84" s="280"/>
      <c r="V84" s="281"/>
      <c r="W84" s="285"/>
      <c r="X84" s="280">
        <v>0</v>
      </c>
      <c r="Y84" s="281">
        <v>0</v>
      </c>
      <c r="Z84" s="281">
        <v>2</v>
      </c>
    </row>
    <row r="85" spans="1:39" s="94" customFormat="1" ht="15.75" customHeight="1" thickBot="1" x14ac:dyDescent="0.25">
      <c r="A85" s="605"/>
      <c r="B85" s="167" t="s">
        <v>175</v>
      </c>
      <c r="C85" s="163"/>
      <c r="D85" s="164"/>
      <c r="E85" s="164"/>
      <c r="F85" s="165"/>
      <c r="G85" s="401">
        <f>SUM(G86:G87)</f>
        <v>60</v>
      </c>
      <c r="H85" s="253">
        <f t="shared" ref="H85:N85" si="5">SUM(H86:H87)</f>
        <v>639</v>
      </c>
      <c r="I85" s="242">
        <f>SUM(I86:I87)</f>
        <v>126</v>
      </c>
      <c r="J85" s="242">
        <f>SUM(J86:J87)</f>
        <v>60</v>
      </c>
      <c r="K85" s="242">
        <f t="shared" si="5"/>
        <v>417</v>
      </c>
      <c r="L85" s="242">
        <f t="shared" si="5"/>
        <v>119</v>
      </c>
      <c r="M85" s="242">
        <f t="shared" si="5"/>
        <v>1402</v>
      </c>
      <c r="N85" s="411">
        <f t="shared" si="5"/>
        <v>2160</v>
      </c>
      <c r="O85" s="158"/>
      <c r="P85" s="315">
        <f>G13+G14+G15+G24+G39+G40+G41+G44+G51+G54</f>
        <v>24</v>
      </c>
      <c r="Q85" s="294"/>
      <c r="R85" s="273"/>
      <c r="S85" s="315">
        <f>G19+G29+G42+G45+G46+G57+G60</f>
        <v>18</v>
      </c>
      <c r="T85" s="294"/>
      <c r="U85" s="273"/>
      <c r="V85" s="551">
        <f>G33+G47+G48+G64+G68+G72</f>
        <v>14</v>
      </c>
      <c r="W85" s="552"/>
      <c r="X85" s="553"/>
      <c r="Y85" s="551">
        <f>G76+G83</f>
        <v>4</v>
      </c>
      <c r="Z85" s="274"/>
    </row>
    <row r="86" spans="1:39" ht="15" thickBot="1" x14ac:dyDescent="0.25">
      <c r="A86" s="606" t="s">
        <v>135</v>
      </c>
      <c r="B86" s="151" t="s">
        <v>141</v>
      </c>
      <c r="C86" s="72" t="s">
        <v>135</v>
      </c>
      <c r="D86" s="73" t="s">
        <v>135</v>
      </c>
      <c r="E86" s="73" t="s">
        <v>135</v>
      </c>
      <c r="F86" s="75" t="s">
        <v>135</v>
      </c>
      <c r="G86" s="85">
        <f t="shared" ref="G86:N86" si="6">G12+G38</f>
        <v>18</v>
      </c>
      <c r="H86" s="404">
        <f t="shared" si="6"/>
        <v>218</v>
      </c>
      <c r="I86" s="403">
        <f t="shared" si="6"/>
        <v>75</v>
      </c>
      <c r="J86" s="403">
        <f t="shared" si="6"/>
        <v>0</v>
      </c>
      <c r="K86" s="403">
        <f t="shared" si="6"/>
        <v>143</v>
      </c>
      <c r="L86" s="403">
        <f t="shared" si="6"/>
        <v>33</v>
      </c>
      <c r="M86" s="403">
        <f t="shared" si="6"/>
        <v>397</v>
      </c>
      <c r="N86" s="407">
        <f t="shared" si="6"/>
        <v>648</v>
      </c>
      <c r="O86" s="404"/>
      <c r="P86" s="403"/>
      <c r="Q86" s="405"/>
      <c r="R86" s="402"/>
      <c r="S86" s="403"/>
      <c r="T86" s="405"/>
      <c r="U86" s="402"/>
      <c r="V86" s="403"/>
      <c r="W86" s="405"/>
      <c r="X86" s="402"/>
      <c r="Y86" s="403"/>
      <c r="Z86" s="403"/>
    </row>
    <row r="87" spans="1:39" ht="15" thickBot="1" x14ac:dyDescent="0.25">
      <c r="A87" s="606"/>
      <c r="B87" s="151" t="s">
        <v>142</v>
      </c>
      <c r="C87" s="72"/>
      <c r="D87" s="73"/>
      <c r="E87" s="73"/>
      <c r="F87" s="75"/>
      <c r="G87" s="406">
        <f t="shared" ref="G87:N87" si="7">G16+G43</f>
        <v>42</v>
      </c>
      <c r="H87" s="409">
        <f t="shared" si="7"/>
        <v>421</v>
      </c>
      <c r="I87" s="410">
        <f t="shared" si="7"/>
        <v>51</v>
      </c>
      <c r="J87" s="410">
        <f t="shared" si="7"/>
        <v>60</v>
      </c>
      <c r="K87" s="410">
        <f t="shared" si="7"/>
        <v>274</v>
      </c>
      <c r="L87" s="410">
        <f t="shared" si="7"/>
        <v>86</v>
      </c>
      <c r="M87" s="410">
        <f t="shared" si="7"/>
        <v>1005</v>
      </c>
      <c r="N87" s="408">
        <f t="shared" si="7"/>
        <v>1512</v>
      </c>
      <c r="O87" s="404"/>
      <c r="P87" s="403"/>
      <c r="Q87" s="405"/>
      <c r="R87" s="402"/>
      <c r="S87" s="403"/>
      <c r="T87" s="405"/>
      <c r="U87" s="402"/>
      <c r="V87" s="403"/>
      <c r="W87" s="405"/>
      <c r="X87" s="402"/>
      <c r="Y87" s="403"/>
      <c r="Z87" s="403"/>
    </row>
    <row r="88" spans="1:39" ht="15" thickBot="1" x14ac:dyDescent="0.25">
      <c r="A88" s="606" t="s">
        <v>135</v>
      </c>
      <c r="B88" s="151" t="s">
        <v>144</v>
      </c>
      <c r="C88" s="72" t="s">
        <v>135</v>
      </c>
      <c r="D88" s="73" t="s">
        <v>135</v>
      </c>
      <c r="E88" s="73" t="s">
        <v>135</v>
      </c>
      <c r="F88" s="75" t="s">
        <v>135</v>
      </c>
      <c r="G88" s="85">
        <f t="shared" ref="G88:N88" si="8">G49+G17</f>
        <v>29</v>
      </c>
      <c r="H88" s="404">
        <f t="shared" si="8"/>
        <v>262</v>
      </c>
      <c r="I88" s="403">
        <f t="shared" si="8"/>
        <v>17</v>
      </c>
      <c r="J88" s="403">
        <f t="shared" si="8"/>
        <v>0</v>
      </c>
      <c r="K88" s="403">
        <f t="shared" si="8"/>
        <v>209</v>
      </c>
      <c r="L88" s="403">
        <f t="shared" si="8"/>
        <v>57</v>
      </c>
      <c r="M88" s="403">
        <f t="shared" si="8"/>
        <v>725</v>
      </c>
      <c r="N88" s="407">
        <f t="shared" si="8"/>
        <v>1044</v>
      </c>
      <c r="O88" s="404"/>
      <c r="P88" s="403"/>
      <c r="Q88" s="405"/>
      <c r="R88" s="402"/>
      <c r="S88" s="403"/>
      <c r="T88" s="405"/>
      <c r="U88" s="402"/>
      <c r="V88" s="403"/>
      <c r="W88" s="405"/>
      <c r="X88" s="402"/>
      <c r="Y88" s="403"/>
      <c r="Z88" s="403"/>
    </row>
    <row r="89" spans="1:39" ht="15.75" thickBot="1" x14ac:dyDescent="0.3">
      <c r="A89" s="432" t="s">
        <v>173</v>
      </c>
      <c r="B89" s="157" t="s">
        <v>169</v>
      </c>
      <c r="C89" s="76" t="s">
        <v>135</v>
      </c>
      <c r="D89" s="73" t="s">
        <v>135</v>
      </c>
      <c r="E89" s="73" t="s">
        <v>135</v>
      </c>
      <c r="F89" s="79" t="s">
        <v>135</v>
      </c>
      <c r="G89" s="440">
        <f>SUM(G91:G95)</f>
        <v>51</v>
      </c>
      <c r="H89" s="482"/>
      <c r="I89" s="483"/>
      <c r="J89" s="483"/>
      <c r="K89" s="483"/>
      <c r="L89" s="484">
        <f>SUM(L91:L95)</f>
        <v>91</v>
      </c>
      <c r="M89" s="483">
        <f>SUM(M91:M95)</f>
        <v>1745</v>
      </c>
      <c r="N89" s="483">
        <f>SUM(N91:N95)</f>
        <v>1836</v>
      </c>
      <c r="O89" s="404"/>
      <c r="P89" s="441">
        <f>SUM(P91:P95)</f>
        <v>6</v>
      </c>
      <c r="Q89" s="442"/>
      <c r="R89" s="443"/>
      <c r="S89" s="441">
        <f>SUM(S91:S95)</f>
        <v>12</v>
      </c>
      <c r="T89" s="442"/>
      <c r="U89" s="443"/>
      <c r="V89" s="441">
        <f>SUM(V91:V95)</f>
        <v>15</v>
      </c>
      <c r="W89" s="442"/>
      <c r="X89" s="444"/>
      <c r="Y89" s="441">
        <f>SUM(Y91:Y95)</f>
        <v>18</v>
      </c>
      <c r="Z89" s="441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</row>
    <row r="90" spans="1:39" ht="15" x14ac:dyDescent="0.25">
      <c r="A90" s="607"/>
      <c r="B90" s="478" t="s">
        <v>128</v>
      </c>
      <c r="C90" s="479"/>
      <c r="D90" s="202"/>
      <c r="E90" s="202"/>
      <c r="F90" s="480"/>
      <c r="G90" s="481"/>
      <c r="H90" s="252"/>
      <c r="I90" s="202"/>
      <c r="J90" s="202"/>
      <c r="K90" s="202"/>
      <c r="L90" s="202"/>
      <c r="M90" s="202"/>
      <c r="N90" s="225"/>
      <c r="O90" s="479"/>
      <c r="P90" s="202"/>
      <c r="Q90" s="225"/>
      <c r="R90" s="479"/>
      <c r="S90" s="202"/>
      <c r="T90" s="225"/>
      <c r="U90" s="479"/>
      <c r="V90" s="202"/>
      <c r="W90" s="225"/>
      <c r="X90" s="252"/>
      <c r="Y90" s="202"/>
      <c r="Z90" s="202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94"/>
    </row>
    <row r="91" spans="1:39" s="578" customFormat="1" ht="25.5" x14ac:dyDescent="0.2">
      <c r="A91" s="514"/>
      <c r="B91" s="579" t="s">
        <v>278</v>
      </c>
      <c r="C91" s="512"/>
      <c r="D91" s="513" t="s">
        <v>253</v>
      </c>
      <c r="E91" s="513"/>
      <c r="F91" s="576"/>
      <c r="G91" s="572">
        <v>3</v>
      </c>
      <c r="H91" s="515"/>
      <c r="I91" s="513"/>
      <c r="J91" s="513"/>
      <c r="K91" s="513"/>
      <c r="L91" s="513">
        <v>18</v>
      </c>
      <c r="M91" s="513">
        <f>N91-L91</f>
        <v>90</v>
      </c>
      <c r="N91" s="514">
        <f>G91*36</f>
        <v>108</v>
      </c>
      <c r="O91" s="512"/>
      <c r="P91" s="513"/>
      <c r="Q91" s="514"/>
      <c r="R91" s="512"/>
      <c r="S91" s="513"/>
      <c r="T91" s="514"/>
      <c r="U91" s="512"/>
      <c r="V91" s="513">
        <v>3</v>
      </c>
      <c r="W91" s="514"/>
      <c r="X91" s="515"/>
      <c r="Y91" s="513"/>
      <c r="Z91" s="513"/>
      <c r="AA91" s="577"/>
      <c r="AB91" s="577"/>
      <c r="AC91" s="577"/>
      <c r="AD91" s="577"/>
      <c r="AE91" s="577"/>
      <c r="AF91" s="577"/>
      <c r="AG91" s="577"/>
      <c r="AH91" s="577"/>
      <c r="AI91" s="577"/>
      <c r="AJ91" s="577"/>
      <c r="AK91" s="577"/>
      <c r="AL91" s="577"/>
      <c r="AM91" s="577"/>
    </row>
    <row r="92" spans="1:39" ht="15" x14ac:dyDescent="0.25">
      <c r="A92" s="424"/>
      <c r="B92" s="190" t="s">
        <v>129</v>
      </c>
      <c r="C92" s="186"/>
      <c r="D92" s="412"/>
      <c r="E92" s="412"/>
      <c r="F92" s="413"/>
      <c r="G92" s="188"/>
      <c r="H92" s="421"/>
      <c r="I92" s="412"/>
      <c r="J92" s="412"/>
      <c r="K92" s="412"/>
      <c r="L92" s="412"/>
      <c r="M92" s="412"/>
      <c r="N92" s="414"/>
      <c r="O92" s="422"/>
      <c r="P92" s="423"/>
      <c r="Q92" s="424"/>
      <c r="R92" s="422"/>
      <c r="S92" s="423"/>
      <c r="T92" s="424"/>
      <c r="U92" s="422"/>
      <c r="V92" s="423"/>
      <c r="W92" s="424"/>
      <c r="X92" s="425"/>
      <c r="Y92" s="423"/>
      <c r="Z92" s="423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94"/>
    </row>
    <row r="93" spans="1:39" s="583" customFormat="1" ht="25.5" x14ac:dyDescent="0.2">
      <c r="A93" s="514"/>
      <c r="B93" s="579" t="s">
        <v>277</v>
      </c>
      <c r="C93" s="580"/>
      <c r="D93" s="513" t="s">
        <v>231</v>
      </c>
      <c r="E93" s="513"/>
      <c r="F93" s="576"/>
      <c r="G93" s="572">
        <v>6</v>
      </c>
      <c r="H93" s="515"/>
      <c r="I93" s="513"/>
      <c r="J93" s="513"/>
      <c r="K93" s="513"/>
      <c r="L93" s="513">
        <v>4</v>
      </c>
      <c r="M93" s="513">
        <f>N93-L93</f>
        <v>212</v>
      </c>
      <c r="N93" s="514">
        <f t="shared" ref="N93:N98" si="9">G93*36</f>
        <v>216</v>
      </c>
      <c r="O93" s="512"/>
      <c r="P93" s="513"/>
      <c r="Q93" s="514"/>
      <c r="R93" s="512"/>
      <c r="S93" s="513">
        <v>6</v>
      </c>
      <c r="T93" s="514"/>
      <c r="U93" s="512"/>
      <c r="V93" s="513"/>
      <c r="W93" s="514"/>
      <c r="X93" s="515"/>
      <c r="Y93" s="513"/>
      <c r="Z93" s="513"/>
      <c r="AA93" s="581"/>
      <c r="AB93" s="581"/>
      <c r="AC93" s="581"/>
      <c r="AD93" s="581"/>
      <c r="AE93" s="581"/>
      <c r="AF93" s="581"/>
      <c r="AG93" s="581"/>
      <c r="AH93" s="581"/>
      <c r="AI93" s="581"/>
      <c r="AJ93" s="581"/>
      <c r="AK93" s="581"/>
      <c r="AL93" s="581"/>
      <c r="AM93" s="582"/>
    </row>
    <row r="94" spans="1:39" s="575" customFormat="1" x14ac:dyDescent="0.2">
      <c r="A94" s="216"/>
      <c r="B94" s="160" t="s">
        <v>266</v>
      </c>
      <c r="C94" s="237"/>
      <c r="D94" s="241">
        <v>3</v>
      </c>
      <c r="E94" s="241"/>
      <c r="F94" s="267"/>
      <c r="G94" s="257">
        <v>3</v>
      </c>
      <c r="H94" s="249"/>
      <c r="I94" s="241"/>
      <c r="J94" s="241"/>
      <c r="K94" s="241"/>
      <c r="L94" s="241">
        <v>2</v>
      </c>
      <c r="M94" s="241">
        <f>N94-L94</f>
        <v>106</v>
      </c>
      <c r="N94" s="216">
        <f t="shared" si="9"/>
        <v>108</v>
      </c>
      <c r="O94" s="512"/>
      <c r="P94" s="513"/>
      <c r="Q94" s="514"/>
      <c r="R94" s="512"/>
      <c r="S94" s="513"/>
      <c r="T94" s="514"/>
      <c r="U94" s="512"/>
      <c r="V94" s="513">
        <v>3</v>
      </c>
      <c r="W94" s="514"/>
      <c r="X94" s="515"/>
      <c r="Y94" s="513"/>
      <c r="Z94" s="513"/>
      <c r="AA94" s="573"/>
      <c r="AB94" s="573"/>
      <c r="AC94" s="573"/>
      <c r="AD94" s="573"/>
      <c r="AE94" s="573"/>
      <c r="AF94" s="573"/>
      <c r="AG94" s="573"/>
      <c r="AH94" s="573"/>
      <c r="AI94" s="573"/>
      <c r="AJ94" s="573"/>
      <c r="AK94" s="573"/>
      <c r="AL94" s="573"/>
      <c r="AM94" s="574"/>
    </row>
    <row r="95" spans="1:39" ht="15.75" thickBot="1" x14ac:dyDescent="0.3">
      <c r="A95" s="96"/>
      <c r="B95" s="190" t="s">
        <v>186</v>
      </c>
      <c r="C95" s="186"/>
      <c r="D95" s="532" t="s">
        <v>262</v>
      </c>
      <c r="E95" s="532"/>
      <c r="F95" s="533"/>
      <c r="G95" s="534">
        <v>39</v>
      </c>
      <c r="H95" s="535"/>
      <c r="I95" s="536"/>
      <c r="J95" s="536"/>
      <c r="K95" s="536"/>
      <c r="L95" s="536">
        <f>18+17+18+14</f>
        <v>67</v>
      </c>
      <c r="M95" s="536">
        <f>N95-L95</f>
        <v>1337</v>
      </c>
      <c r="N95" s="537">
        <f t="shared" si="9"/>
        <v>1404</v>
      </c>
      <c r="O95" s="538"/>
      <c r="P95" s="539">
        <v>6</v>
      </c>
      <c r="Q95" s="540"/>
      <c r="R95" s="538"/>
      <c r="S95" s="539">
        <v>6</v>
      </c>
      <c r="T95" s="540"/>
      <c r="U95" s="538"/>
      <c r="V95" s="539">
        <v>9</v>
      </c>
      <c r="W95" s="540"/>
      <c r="X95" s="541"/>
      <c r="Y95" s="542">
        <v>18</v>
      </c>
      <c r="Z95" s="518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94"/>
    </row>
    <row r="96" spans="1:39" ht="15.75" customHeight="1" thickBot="1" x14ac:dyDescent="0.25">
      <c r="A96" s="432" t="s">
        <v>174</v>
      </c>
      <c r="B96" s="172" t="s">
        <v>184</v>
      </c>
      <c r="C96" s="76" t="s">
        <v>135</v>
      </c>
      <c r="D96" s="73" t="s">
        <v>135</v>
      </c>
      <c r="E96" s="73" t="s">
        <v>135</v>
      </c>
      <c r="F96" s="79" t="s">
        <v>135</v>
      </c>
      <c r="G96" s="85">
        <v>9</v>
      </c>
      <c r="H96" s="435"/>
      <c r="I96" s="436"/>
      <c r="J96" s="436"/>
      <c r="K96" s="436"/>
      <c r="L96" s="437">
        <f>L97+L98</f>
        <v>7</v>
      </c>
      <c r="M96" s="437">
        <f>M97+M98</f>
        <v>317</v>
      </c>
      <c r="N96" s="438">
        <f t="shared" si="9"/>
        <v>324</v>
      </c>
      <c r="O96" s="430" t="s">
        <v>135</v>
      </c>
      <c r="P96" s="431" t="s">
        <v>135</v>
      </c>
      <c r="Q96" s="432" t="s">
        <v>135</v>
      </c>
      <c r="R96" s="430" t="s">
        <v>135</v>
      </c>
      <c r="S96" s="431" t="s">
        <v>135</v>
      </c>
      <c r="T96" s="432" t="s">
        <v>135</v>
      </c>
      <c r="U96" s="430" t="s">
        <v>135</v>
      </c>
      <c r="V96" s="431" t="s">
        <v>135</v>
      </c>
      <c r="W96" s="432" t="s">
        <v>135</v>
      </c>
      <c r="X96" s="433" t="s">
        <v>135</v>
      </c>
      <c r="Y96" s="531">
        <v>9</v>
      </c>
      <c r="Z96" s="431" t="s">
        <v>135</v>
      </c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</row>
    <row r="97" spans="1:44" s="132" customFormat="1" ht="14.25" x14ac:dyDescent="0.2">
      <c r="A97" s="414"/>
      <c r="B97" s="520" t="s">
        <v>263</v>
      </c>
      <c r="C97" s="521">
        <v>4</v>
      </c>
      <c r="D97" s="187"/>
      <c r="E97" s="187"/>
      <c r="F97" s="522"/>
      <c r="G97" s="188">
        <v>2</v>
      </c>
      <c r="H97" s="523"/>
      <c r="I97" s="524"/>
      <c r="J97" s="524"/>
      <c r="K97" s="524"/>
      <c r="L97" s="545">
        <v>4</v>
      </c>
      <c r="M97" s="546">
        <f>N97-L97</f>
        <v>68</v>
      </c>
      <c r="N97" s="525">
        <f t="shared" si="9"/>
        <v>72</v>
      </c>
      <c r="O97" s="425"/>
      <c r="P97" s="423"/>
      <c r="Q97" s="424"/>
      <c r="R97" s="422"/>
      <c r="S97" s="423"/>
      <c r="T97" s="424"/>
      <c r="U97" s="422"/>
      <c r="V97" s="423"/>
      <c r="W97" s="424"/>
      <c r="X97" s="422"/>
      <c r="Y97" s="423"/>
      <c r="Z97" s="423"/>
    </row>
    <row r="98" spans="1:44" s="132" customFormat="1" ht="15" thickBot="1" x14ac:dyDescent="0.25">
      <c r="A98" s="516"/>
      <c r="B98" s="526" t="s">
        <v>265</v>
      </c>
      <c r="C98" s="527"/>
      <c r="D98" s="450"/>
      <c r="E98" s="450"/>
      <c r="F98" s="528"/>
      <c r="G98" s="529">
        <v>7</v>
      </c>
      <c r="H98" s="449"/>
      <c r="I98" s="450"/>
      <c r="J98" s="450"/>
      <c r="K98" s="450"/>
      <c r="L98" s="439">
        <v>3</v>
      </c>
      <c r="M98" s="527">
        <f>N98-L98</f>
        <v>249</v>
      </c>
      <c r="N98" s="516">
        <f t="shared" si="9"/>
        <v>252</v>
      </c>
      <c r="O98" s="517"/>
      <c r="P98" s="518"/>
      <c r="Q98" s="519"/>
      <c r="R98" s="530"/>
      <c r="S98" s="518"/>
      <c r="T98" s="519"/>
      <c r="U98" s="530"/>
      <c r="V98" s="518"/>
      <c r="W98" s="519"/>
      <c r="X98" s="530"/>
      <c r="Y98" s="518">
        <v>9</v>
      </c>
      <c r="Z98" s="518"/>
    </row>
    <row r="99" spans="1:44" ht="15.75" thickBot="1" x14ac:dyDescent="0.3">
      <c r="A99" s="608"/>
      <c r="B99" s="156" t="s">
        <v>177</v>
      </c>
      <c r="C99" s="113"/>
      <c r="D99" s="114"/>
      <c r="E99" s="114"/>
      <c r="F99" s="155"/>
      <c r="G99" s="415">
        <f>G85+G89+G96</f>
        <v>120</v>
      </c>
      <c r="H99" s="560">
        <f t="shared" ref="H99:N99" si="10">H89+H96+H85</f>
        <v>639</v>
      </c>
      <c r="I99" s="560">
        <f t="shared" si="10"/>
        <v>126</v>
      </c>
      <c r="J99" s="560">
        <f t="shared" si="10"/>
        <v>60</v>
      </c>
      <c r="K99" s="441">
        <f t="shared" si="10"/>
        <v>417</v>
      </c>
      <c r="L99" s="561">
        <f t="shared" si="10"/>
        <v>217</v>
      </c>
      <c r="M99" s="442">
        <f t="shared" si="10"/>
        <v>3464</v>
      </c>
      <c r="N99" s="291">
        <f t="shared" si="10"/>
        <v>4320</v>
      </c>
      <c r="O99" s="645">
        <f>P85+P89</f>
        <v>30</v>
      </c>
      <c r="P99" s="646"/>
      <c r="Q99" s="647"/>
      <c r="R99" s="645">
        <f>S85+S89</f>
        <v>30</v>
      </c>
      <c r="S99" s="646"/>
      <c r="T99" s="647"/>
      <c r="U99" s="645">
        <f>V89+V85</f>
        <v>29</v>
      </c>
      <c r="V99" s="646"/>
      <c r="W99" s="647"/>
      <c r="X99" s="645">
        <f>Y89+Y85+Y96</f>
        <v>31</v>
      </c>
      <c r="Y99" s="646"/>
      <c r="Z99" s="647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</row>
    <row r="100" spans="1:44" ht="15" thickBot="1" x14ac:dyDescent="0.25">
      <c r="A100" s="85" t="s">
        <v>157</v>
      </c>
      <c r="B100" s="152" t="s">
        <v>158</v>
      </c>
      <c r="C100" s="76" t="s">
        <v>135</v>
      </c>
      <c r="D100" s="73" t="s">
        <v>135</v>
      </c>
      <c r="E100" s="73" t="s">
        <v>135</v>
      </c>
      <c r="F100" s="79" t="s">
        <v>135</v>
      </c>
      <c r="G100" s="71"/>
      <c r="H100" s="72"/>
      <c r="I100" s="73"/>
      <c r="J100" s="73"/>
      <c r="K100" s="73"/>
      <c r="L100" s="73"/>
      <c r="M100" s="73"/>
      <c r="N100" s="74"/>
      <c r="O100" s="430" t="s">
        <v>135</v>
      </c>
      <c r="P100" s="431"/>
      <c r="Q100" s="432" t="s">
        <v>135</v>
      </c>
      <c r="R100" s="430" t="s">
        <v>135</v>
      </c>
      <c r="S100" s="431"/>
      <c r="T100" s="432" t="s">
        <v>135</v>
      </c>
      <c r="U100" s="430" t="s">
        <v>135</v>
      </c>
      <c r="V100" s="431"/>
      <c r="W100" s="432" t="s">
        <v>135</v>
      </c>
      <c r="X100" s="433" t="s">
        <v>135</v>
      </c>
      <c r="Y100" s="431"/>
      <c r="Z100" s="431" t="s">
        <v>135</v>
      </c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</row>
    <row r="101" spans="1:44" ht="13.5" thickBot="1" x14ac:dyDescent="0.25">
      <c r="A101" s="96"/>
      <c r="B101" s="160" t="s">
        <v>188</v>
      </c>
      <c r="C101" s="104"/>
      <c r="D101" s="105"/>
      <c r="E101" s="105"/>
      <c r="F101" s="106"/>
      <c r="G101" s="107"/>
      <c r="H101" s="104"/>
      <c r="I101" s="105"/>
      <c r="J101" s="105"/>
      <c r="K101" s="105"/>
      <c r="L101" s="105"/>
      <c r="M101" s="105"/>
      <c r="N101" s="106"/>
      <c r="O101" s="429"/>
      <c r="P101" s="427"/>
      <c r="Q101" s="428"/>
      <c r="R101" s="426"/>
      <c r="S101" s="427"/>
      <c r="T101" s="428"/>
      <c r="U101" s="426"/>
      <c r="V101" s="427"/>
      <c r="W101" s="428"/>
      <c r="X101" s="191"/>
      <c r="Y101" s="434"/>
      <c r="Z101" s="43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</row>
    <row r="102" spans="1:44" ht="15.75" thickBot="1" x14ac:dyDescent="0.3">
      <c r="A102" s="85"/>
      <c r="B102" s="157" t="s">
        <v>168</v>
      </c>
      <c r="C102" s="76" t="s">
        <v>135</v>
      </c>
      <c r="D102" s="73" t="s">
        <v>135</v>
      </c>
      <c r="E102" s="73" t="s">
        <v>135</v>
      </c>
      <c r="F102" s="79" t="s">
        <v>135</v>
      </c>
      <c r="G102" s="500">
        <f>G99+G100</f>
        <v>120</v>
      </c>
      <c r="H102" s="72"/>
      <c r="I102" s="73"/>
      <c r="J102" s="73"/>
      <c r="K102" s="73"/>
      <c r="L102" s="73"/>
      <c r="M102" s="73"/>
      <c r="N102" s="442">
        <f>N99+N100</f>
        <v>4320</v>
      </c>
      <c r="O102" s="430" t="s">
        <v>135</v>
      </c>
      <c r="P102" s="556">
        <f>O99+P100</f>
        <v>30</v>
      </c>
      <c r="Q102" s="557" t="s">
        <v>135</v>
      </c>
      <c r="R102" s="558" t="s">
        <v>135</v>
      </c>
      <c r="S102" s="556">
        <f>R99+S100</f>
        <v>30</v>
      </c>
      <c r="T102" s="557" t="s">
        <v>135</v>
      </c>
      <c r="U102" s="558" t="s">
        <v>135</v>
      </c>
      <c r="V102" s="556">
        <f>U99+V100</f>
        <v>29</v>
      </c>
      <c r="W102" s="557" t="s">
        <v>135</v>
      </c>
      <c r="X102" s="559" t="s">
        <v>135</v>
      </c>
      <c r="Y102" s="556">
        <f>X99+Y100</f>
        <v>31</v>
      </c>
      <c r="Z102" s="431" t="s">
        <v>135</v>
      </c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</row>
    <row r="103" spans="1:44" ht="15.75" thickBot="1" x14ac:dyDescent="0.3">
      <c r="A103" s="85"/>
      <c r="B103" s="157" t="s">
        <v>180</v>
      </c>
      <c r="D103" s="73" t="s">
        <v>135</v>
      </c>
      <c r="E103" s="73" t="s">
        <v>135</v>
      </c>
      <c r="F103" s="79" t="s">
        <v>135</v>
      </c>
      <c r="G103" s="84"/>
      <c r="H103" s="72"/>
      <c r="I103" s="73"/>
      <c r="J103" s="73"/>
      <c r="K103" s="73"/>
      <c r="L103" s="73"/>
      <c r="M103" s="73"/>
      <c r="N103" s="74"/>
      <c r="O103" s="702" t="s">
        <v>121</v>
      </c>
      <c r="P103" s="703"/>
      <c r="Q103" s="704"/>
      <c r="R103" s="702" t="s">
        <v>122</v>
      </c>
      <c r="S103" s="703"/>
      <c r="T103" s="704"/>
      <c r="U103" s="702" t="s">
        <v>123</v>
      </c>
      <c r="V103" s="703"/>
      <c r="W103" s="704"/>
      <c r="X103" s="702" t="s">
        <v>124</v>
      </c>
      <c r="Y103" s="703"/>
      <c r="Z103" s="704"/>
      <c r="AA103" s="705"/>
      <c r="AB103" s="705"/>
      <c r="AC103" s="705"/>
      <c r="AD103" s="705"/>
      <c r="AE103" s="705"/>
      <c r="AF103" s="705"/>
      <c r="AG103" s="705"/>
      <c r="AH103" s="705"/>
      <c r="AI103" s="705"/>
      <c r="AJ103" s="705"/>
      <c r="AK103" s="705"/>
      <c r="AL103" s="705"/>
      <c r="AM103" s="94"/>
      <c r="AN103" s="94"/>
      <c r="AO103" s="94"/>
      <c r="AP103" s="94"/>
      <c r="AQ103" s="94"/>
      <c r="AR103" s="94"/>
    </row>
    <row r="104" spans="1:44" ht="14.25" x14ac:dyDescent="0.2">
      <c r="A104" s="95"/>
      <c r="B104" s="175" t="s">
        <v>181</v>
      </c>
      <c r="C104" s="176"/>
      <c r="D104" s="177"/>
      <c r="E104" s="177"/>
      <c r="F104" s="178"/>
      <c r="G104" s="179">
        <f>H85</f>
        <v>639</v>
      </c>
      <c r="H104" s="180"/>
      <c r="I104" s="177"/>
      <c r="J104" s="177"/>
      <c r="K104" s="177"/>
      <c r="L104" s="177"/>
      <c r="M104" s="177"/>
      <c r="N104" s="178"/>
      <c r="O104" s="706">
        <f>P12+P16+P38+P43+P49</f>
        <v>20</v>
      </c>
      <c r="P104" s="707"/>
      <c r="Q104" s="708"/>
      <c r="R104" s="706">
        <f>S12+S16+S38+S43+S49</f>
        <v>13</v>
      </c>
      <c r="S104" s="707"/>
      <c r="T104" s="708"/>
      <c r="U104" s="706">
        <f>V12+V16+V38+V43+V49</f>
        <v>9</v>
      </c>
      <c r="V104" s="707"/>
      <c r="W104" s="708"/>
      <c r="X104" s="706">
        <f>Y12+Y16+Y38+Y43+Y49</f>
        <v>4</v>
      </c>
      <c r="Y104" s="707"/>
      <c r="Z104" s="708"/>
      <c r="AA104" s="709"/>
      <c r="AB104" s="710"/>
      <c r="AC104" s="710"/>
      <c r="AD104" s="709"/>
      <c r="AE104" s="710"/>
      <c r="AF104" s="710"/>
      <c r="AG104" s="709"/>
      <c r="AH104" s="710"/>
      <c r="AI104" s="710"/>
      <c r="AJ104" s="709"/>
      <c r="AK104" s="710"/>
      <c r="AL104" s="710"/>
      <c r="AM104" s="94"/>
      <c r="AN104" s="94"/>
      <c r="AO104" s="94"/>
      <c r="AP104" s="94"/>
      <c r="AQ104" s="94"/>
      <c r="AR104" s="94"/>
    </row>
    <row r="105" spans="1:44" x14ac:dyDescent="0.2">
      <c r="A105" s="96"/>
      <c r="B105" s="160" t="s">
        <v>126</v>
      </c>
      <c r="C105" s="104"/>
      <c r="D105" s="105"/>
      <c r="E105" s="105"/>
      <c r="F105" s="106"/>
      <c r="G105" s="168">
        <f>SUM(O105:Z105)</f>
        <v>6</v>
      </c>
      <c r="H105" s="104"/>
      <c r="I105" s="105"/>
      <c r="J105" s="105"/>
      <c r="K105" s="105"/>
      <c r="L105" s="105"/>
      <c r="M105" s="105"/>
      <c r="N105" s="103"/>
      <c r="O105" s="711">
        <v>2</v>
      </c>
      <c r="P105" s="712"/>
      <c r="Q105" s="713"/>
      <c r="R105" s="711">
        <v>2</v>
      </c>
      <c r="S105" s="712"/>
      <c r="T105" s="713"/>
      <c r="U105" s="711">
        <v>2</v>
      </c>
      <c r="V105" s="712"/>
      <c r="W105" s="713"/>
      <c r="X105" s="711"/>
      <c r="Y105" s="712"/>
      <c r="Z105" s="713"/>
      <c r="AA105" s="709"/>
      <c r="AB105" s="710"/>
      <c r="AC105" s="710"/>
      <c r="AD105" s="709"/>
      <c r="AE105" s="710"/>
      <c r="AF105" s="710"/>
      <c r="AG105" s="709"/>
      <c r="AH105" s="710"/>
      <c r="AI105" s="710"/>
      <c r="AJ105" s="709"/>
      <c r="AK105" s="710"/>
      <c r="AL105" s="710"/>
      <c r="AM105" s="94"/>
      <c r="AN105" s="94"/>
      <c r="AO105" s="94"/>
      <c r="AP105" s="94"/>
      <c r="AQ105" s="94"/>
      <c r="AR105" s="94"/>
    </row>
    <row r="106" spans="1:44" x14ac:dyDescent="0.2">
      <c r="A106" s="96"/>
      <c r="B106" s="160" t="s">
        <v>127</v>
      </c>
      <c r="C106" s="104"/>
      <c r="D106" s="105"/>
      <c r="E106" s="105"/>
      <c r="F106" s="106"/>
      <c r="G106" s="168">
        <f>SUM(O106:Z106)</f>
        <v>18</v>
      </c>
      <c r="H106" s="104"/>
      <c r="I106" s="105"/>
      <c r="J106" s="105"/>
      <c r="K106" s="105"/>
      <c r="L106" s="105"/>
      <c r="M106" s="105"/>
      <c r="N106" s="103"/>
      <c r="O106" s="711">
        <v>7</v>
      </c>
      <c r="P106" s="712"/>
      <c r="Q106" s="713"/>
      <c r="R106" s="711">
        <v>5</v>
      </c>
      <c r="S106" s="712"/>
      <c r="T106" s="713"/>
      <c r="U106" s="711">
        <v>4</v>
      </c>
      <c r="V106" s="712"/>
      <c r="W106" s="713"/>
      <c r="X106" s="711">
        <v>2</v>
      </c>
      <c r="Y106" s="712"/>
      <c r="Z106" s="713"/>
      <c r="AA106" s="709"/>
      <c r="AB106" s="710"/>
      <c r="AC106" s="710"/>
      <c r="AD106" s="709"/>
      <c r="AE106" s="710"/>
      <c r="AF106" s="710"/>
      <c r="AG106" s="709"/>
      <c r="AH106" s="710"/>
      <c r="AI106" s="710"/>
      <c r="AJ106" s="709"/>
      <c r="AK106" s="710"/>
      <c r="AL106" s="710"/>
      <c r="AM106" s="94"/>
      <c r="AN106" s="94"/>
      <c r="AO106" s="94"/>
      <c r="AP106" s="94"/>
      <c r="AQ106" s="94"/>
      <c r="AR106" s="94"/>
    </row>
    <row r="107" spans="1:44" ht="13.5" thickBot="1" x14ac:dyDescent="0.25">
      <c r="A107" s="97"/>
      <c r="B107" s="161" t="s">
        <v>176</v>
      </c>
      <c r="C107" s="109"/>
      <c r="D107" s="110"/>
      <c r="E107" s="110"/>
      <c r="F107" s="111"/>
      <c r="G107" s="169">
        <v>1</v>
      </c>
      <c r="H107" s="109"/>
      <c r="I107" s="110"/>
      <c r="J107" s="110"/>
      <c r="K107" s="110"/>
      <c r="L107" s="110"/>
      <c r="M107" s="110"/>
      <c r="N107" s="111"/>
      <c r="O107" s="714"/>
      <c r="P107" s="715"/>
      <c r="Q107" s="716"/>
      <c r="R107" s="714">
        <v>1</v>
      </c>
      <c r="S107" s="715"/>
      <c r="T107" s="716"/>
      <c r="U107" s="714"/>
      <c r="V107" s="715"/>
      <c r="W107" s="716"/>
      <c r="X107" s="714"/>
      <c r="Y107" s="715"/>
      <c r="Z107" s="716"/>
      <c r="AA107" s="709"/>
      <c r="AB107" s="710"/>
      <c r="AC107" s="710"/>
      <c r="AD107" s="709"/>
      <c r="AE107" s="710"/>
      <c r="AF107" s="710"/>
      <c r="AG107" s="709"/>
      <c r="AH107" s="710"/>
      <c r="AI107" s="710"/>
      <c r="AJ107" s="709"/>
      <c r="AK107" s="710"/>
      <c r="AL107" s="710"/>
      <c r="AM107" s="94"/>
      <c r="AN107" s="94"/>
      <c r="AO107" s="94"/>
      <c r="AP107" s="94"/>
      <c r="AQ107" s="94"/>
      <c r="AR107" s="94"/>
    </row>
    <row r="108" spans="1:44" x14ac:dyDescent="0.2">
      <c r="A108" s="316"/>
      <c r="B108" s="116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</row>
    <row r="109" spans="1:44" x14ac:dyDescent="0.2">
      <c r="A109" s="317"/>
      <c r="B109" s="116"/>
      <c r="C109" s="117"/>
      <c r="D109" s="117"/>
      <c r="E109" s="116"/>
      <c r="F109" s="121"/>
      <c r="G109" s="121"/>
      <c r="H109" s="584"/>
      <c r="I109" s="584"/>
      <c r="J109" s="121"/>
      <c r="K109" s="118"/>
      <c r="L109" s="118"/>
      <c r="M109" s="118"/>
      <c r="N109" s="118"/>
      <c r="O109" s="118"/>
      <c r="P109" s="118"/>
      <c r="Q109" s="118"/>
      <c r="R109" s="119"/>
      <c r="S109" s="119"/>
      <c r="T109" s="119"/>
      <c r="U109" s="119"/>
      <c r="V109" s="119"/>
      <c r="W109" s="119"/>
      <c r="X109" s="119"/>
      <c r="Y109" s="119"/>
      <c r="Z109" s="620"/>
    </row>
    <row r="110" spans="1:44" x14ac:dyDescent="0.2">
      <c r="A110" s="317"/>
      <c r="B110" s="112"/>
      <c r="C110" s="120"/>
      <c r="D110" s="117"/>
      <c r="E110" s="116"/>
      <c r="F110" s="121"/>
      <c r="G110" s="121"/>
      <c r="H110" s="584"/>
      <c r="I110" s="121"/>
      <c r="J110" s="121"/>
      <c r="K110" s="118"/>
      <c r="L110" s="118"/>
      <c r="M110" s="118"/>
      <c r="N110" s="118"/>
      <c r="O110" s="118"/>
      <c r="P110" s="118"/>
      <c r="Q110" s="118"/>
      <c r="R110" s="119"/>
      <c r="S110" s="119"/>
      <c r="T110" s="119"/>
      <c r="U110" s="119"/>
      <c r="V110" s="119"/>
      <c r="W110" s="119"/>
      <c r="X110" s="119"/>
      <c r="Y110" s="119"/>
      <c r="Z110" s="620"/>
    </row>
    <row r="111" spans="1:44" x14ac:dyDescent="0.2">
      <c r="A111" s="318"/>
      <c r="B111" s="112"/>
      <c r="C111" s="121"/>
      <c r="D111" s="122"/>
      <c r="E111" s="122"/>
      <c r="F111" s="121"/>
      <c r="G111" s="121"/>
      <c r="H111" s="121"/>
      <c r="I111" s="121"/>
      <c r="J111" s="121"/>
      <c r="K111" s="123"/>
      <c r="L111" s="118"/>
      <c r="M111" s="118"/>
      <c r="N111" s="118"/>
      <c r="O111" s="118"/>
      <c r="P111" s="118"/>
      <c r="Q111" s="118"/>
      <c r="R111" s="124"/>
      <c r="S111" s="124"/>
      <c r="T111" s="124"/>
      <c r="U111" s="124"/>
      <c r="V111" s="124"/>
      <c r="W111" s="124"/>
      <c r="X111" s="124"/>
      <c r="Y111" s="124"/>
      <c r="Z111" s="621"/>
    </row>
    <row r="112" spans="1:44" ht="41.25" customHeight="1" x14ac:dyDescent="0.2">
      <c r="A112" s="318"/>
      <c r="B112" s="112"/>
      <c r="C112" s="122"/>
      <c r="D112" s="122"/>
      <c r="E112" s="122"/>
      <c r="F112" s="121"/>
      <c r="G112" s="121"/>
      <c r="H112" s="121"/>
      <c r="I112" s="121"/>
      <c r="J112" s="121"/>
      <c r="K112" s="123"/>
      <c r="L112" s="118"/>
      <c r="M112" s="118"/>
      <c r="N112" s="118"/>
      <c r="O112" s="118"/>
      <c r="P112" s="118"/>
      <c r="Q112" s="118"/>
      <c r="R112" s="124"/>
      <c r="S112" s="124"/>
      <c r="T112" s="124"/>
      <c r="U112" s="124"/>
      <c r="V112" s="124"/>
      <c r="W112" s="124"/>
      <c r="X112" s="124"/>
      <c r="Y112" s="124"/>
      <c r="Z112" s="621"/>
    </row>
    <row r="113" spans="1:26" x14ac:dyDescent="0.2">
      <c r="A113" s="318"/>
      <c r="B113" s="112"/>
      <c r="C113" s="122"/>
      <c r="D113" s="122"/>
      <c r="E113" s="122"/>
      <c r="F113" s="121"/>
      <c r="G113" s="121"/>
      <c r="H113" s="121"/>
      <c r="I113" s="121"/>
      <c r="J113" s="121"/>
      <c r="K113" s="123"/>
      <c r="L113" s="118"/>
      <c r="M113" s="118"/>
      <c r="N113" s="118"/>
      <c r="O113" s="118"/>
      <c r="P113" s="118"/>
      <c r="Q113" s="118"/>
      <c r="R113" s="124"/>
      <c r="S113" s="124"/>
      <c r="T113" s="124"/>
      <c r="U113" s="124"/>
      <c r="V113" s="124"/>
      <c r="W113" s="124"/>
      <c r="X113" s="124"/>
      <c r="Y113" s="124"/>
      <c r="Z113" s="621"/>
    </row>
    <row r="114" spans="1:26" x14ac:dyDescent="0.2">
      <c r="A114" s="318"/>
      <c r="B114" s="112"/>
      <c r="C114" s="122"/>
      <c r="D114" s="122"/>
      <c r="E114" s="122"/>
      <c r="F114" s="121"/>
      <c r="G114" s="121"/>
      <c r="H114" s="121"/>
      <c r="I114" s="121"/>
      <c r="J114" s="121"/>
      <c r="K114" s="123"/>
      <c r="L114" s="118"/>
      <c r="M114" s="118"/>
      <c r="N114" s="118"/>
      <c r="O114" s="118"/>
      <c r="P114" s="118"/>
      <c r="Q114" s="118"/>
      <c r="R114" s="124"/>
      <c r="S114" s="124"/>
      <c r="T114" s="124"/>
      <c r="U114" s="124"/>
      <c r="V114" s="124"/>
      <c r="W114" s="124"/>
      <c r="X114" s="124"/>
      <c r="Y114" s="124"/>
      <c r="Z114" s="621"/>
    </row>
    <row r="115" spans="1:26" ht="24.75" customHeight="1" x14ac:dyDescent="0.2">
      <c r="A115" s="299"/>
      <c r="B115" s="112"/>
      <c r="C115" s="112"/>
      <c r="D115" s="112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12"/>
      <c r="Y115" s="112"/>
    </row>
    <row r="116" spans="1:26" x14ac:dyDescent="0.2">
      <c r="A116" s="299"/>
      <c r="B116" s="112"/>
      <c r="C116" s="112"/>
      <c r="D116" s="112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53"/>
      <c r="S116" s="153"/>
      <c r="T116" s="153"/>
      <c r="U116" s="153"/>
      <c r="V116" s="153"/>
      <c r="W116" s="153"/>
      <c r="X116" s="153"/>
      <c r="Y116" s="153"/>
      <c r="Z116" s="622"/>
    </row>
    <row r="117" spans="1:26" x14ac:dyDescent="0.2">
      <c r="A117" s="299"/>
      <c r="B117" s="112"/>
      <c r="C117" s="112"/>
      <c r="D117" s="112"/>
      <c r="E117" s="125"/>
      <c r="F117" s="125"/>
      <c r="G117" s="125"/>
      <c r="H117" s="125"/>
      <c r="I117" s="101"/>
      <c r="J117" s="101"/>
      <c r="K117" s="125"/>
      <c r="L117" s="125"/>
      <c r="M117" s="125"/>
      <c r="N117" s="125"/>
      <c r="O117" s="125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623"/>
    </row>
    <row r="118" spans="1:26" x14ac:dyDescent="0.2">
      <c r="A118" s="299"/>
      <c r="B118" s="112"/>
      <c r="C118" s="112"/>
      <c r="D118" s="112"/>
      <c r="E118" s="125"/>
      <c r="F118" s="125"/>
      <c r="G118" s="125"/>
      <c r="H118" s="125"/>
      <c r="I118" s="101"/>
      <c r="J118" s="101"/>
      <c r="K118" s="125"/>
      <c r="L118" s="125"/>
      <c r="M118" s="125"/>
      <c r="N118" s="125"/>
      <c r="O118" s="125"/>
      <c r="P118" s="101"/>
      <c r="Q118" s="101"/>
      <c r="R118" s="101"/>
      <c r="S118" s="101"/>
      <c r="T118" s="101"/>
      <c r="U118" s="101"/>
      <c r="V118" s="101"/>
      <c r="W118" s="101"/>
      <c r="X118" s="648"/>
      <c r="Y118" s="649"/>
      <c r="Z118" s="649"/>
    </row>
    <row r="119" spans="1:26" x14ac:dyDescent="0.2">
      <c r="A119" s="299"/>
      <c r="B119" s="112"/>
      <c r="C119" s="112"/>
      <c r="D119" s="112"/>
      <c r="E119" s="125"/>
      <c r="F119" s="125"/>
      <c r="G119" s="125"/>
      <c r="H119" s="125"/>
      <c r="I119" s="101"/>
      <c r="J119" s="101"/>
      <c r="K119" s="125"/>
      <c r="L119" s="125"/>
      <c r="M119" s="125"/>
      <c r="N119" s="125"/>
      <c r="O119" s="125"/>
      <c r="P119" s="101"/>
      <c r="Q119" s="101"/>
      <c r="R119" s="112"/>
      <c r="S119" s="112"/>
      <c r="T119" s="112"/>
      <c r="U119" s="112"/>
      <c r="V119" s="112"/>
      <c r="W119" s="112"/>
      <c r="X119" s="649"/>
      <c r="Y119" s="649"/>
      <c r="Z119" s="649"/>
    </row>
    <row r="120" spans="1:26" x14ac:dyDescent="0.2">
      <c r="A120" s="299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</row>
    <row r="121" spans="1:26" x14ac:dyDescent="0.2">
      <c r="A121" s="299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</row>
    <row r="122" spans="1:26" x14ac:dyDescent="0.2">
      <c r="A122" s="299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</row>
    <row r="123" spans="1:26" ht="14.25" x14ac:dyDescent="0.2">
      <c r="A123" s="299"/>
      <c r="B123" s="112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624"/>
    </row>
    <row r="124" spans="1:26" ht="14.25" x14ac:dyDescent="0.2">
      <c r="A124" s="299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624"/>
    </row>
    <row r="125" spans="1:26" ht="14.25" x14ac:dyDescent="0.2">
      <c r="A125" s="299"/>
      <c r="B125" s="112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624"/>
    </row>
    <row r="126" spans="1:26" ht="14.25" x14ac:dyDescent="0.2">
      <c r="A126" s="299"/>
      <c r="B126" s="112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624"/>
    </row>
    <row r="127" spans="1:26" ht="14.25" x14ac:dyDescent="0.2">
      <c r="A127" s="299"/>
      <c r="B127" s="112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624"/>
    </row>
    <row r="128" spans="1:26" ht="14.25" x14ac:dyDescent="0.2">
      <c r="A128" s="299"/>
      <c r="B128" s="112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624"/>
    </row>
    <row r="129" spans="1:26" ht="14.25" x14ac:dyDescent="0.2">
      <c r="A129" s="299"/>
      <c r="B129" s="112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624"/>
    </row>
    <row r="130" spans="1:26" ht="15.75" customHeight="1" x14ac:dyDescent="0.2">
      <c r="A130" s="299"/>
      <c r="B130" s="112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624"/>
    </row>
    <row r="131" spans="1:26" ht="14.25" x14ac:dyDescent="0.2">
      <c r="A131" s="299"/>
      <c r="B131" s="112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624"/>
    </row>
    <row r="132" spans="1:26" ht="14.25" x14ac:dyDescent="0.2">
      <c r="A132" s="299"/>
      <c r="B132" s="112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624"/>
    </row>
    <row r="133" spans="1:26" ht="14.25" x14ac:dyDescent="0.2">
      <c r="A133" s="299"/>
      <c r="B133" s="112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624"/>
    </row>
    <row r="134" spans="1:26" x14ac:dyDescent="0.2">
      <c r="A134" s="299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</row>
    <row r="135" spans="1:26" x14ac:dyDescent="0.2">
      <c r="A135" s="299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</row>
    <row r="136" spans="1:26" x14ac:dyDescent="0.2">
      <c r="A136" s="299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</row>
    <row r="137" spans="1:26" x14ac:dyDescent="0.2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</row>
    <row r="138" spans="1:26" x14ac:dyDescent="0.2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</row>
    <row r="139" spans="1:26" x14ac:dyDescent="0.2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</row>
    <row r="140" spans="1:26" x14ac:dyDescent="0.2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</row>
    <row r="141" spans="1:26" x14ac:dyDescent="0.2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</row>
    <row r="142" spans="1:26" x14ac:dyDescent="0.2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</row>
    <row r="143" spans="1:26" x14ac:dyDescent="0.2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</row>
    <row r="144" spans="1:26" x14ac:dyDescent="0.2">
      <c r="A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</row>
  </sheetData>
  <mergeCells count="81">
    <mergeCell ref="AG107:AI107"/>
    <mergeCell ref="AJ107:AL107"/>
    <mergeCell ref="O107:Q107"/>
    <mergeCell ref="R107:T107"/>
    <mergeCell ref="U107:W107"/>
    <mergeCell ref="X107:Z107"/>
    <mergeCell ref="AA107:AC107"/>
    <mergeCell ref="AD107:AF107"/>
    <mergeCell ref="AG105:AI105"/>
    <mergeCell ref="AJ105:AL105"/>
    <mergeCell ref="O106:Q106"/>
    <mergeCell ref="R106:T106"/>
    <mergeCell ref="U106:W106"/>
    <mergeCell ref="X106:Z106"/>
    <mergeCell ref="AA106:AC106"/>
    <mergeCell ref="AD106:AF106"/>
    <mergeCell ref="AG106:AI106"/>
    <mergeCell ref="AJ106:AL106"/>
    <mergeCell ref="O105:Q105"/>
    <mergeCell ref="R105:T105"/>
    <mergeCell ref="U105:W105"/>
    <mergeCell ref="X105:Z105"/>
    <mergeCell ref="AA105:AC105"/>
    <mergeCell ref="AD105:AF105"/>
    <mergeCell ref="AG103:AI103"/>
    <mergeCell ref="AJ103:AL103"/>
    <mergeCell ref="O104:Q104"/>
    <mergeCell ref="R104:T104"/>
    <mergeCell ref="U104:W104"/>
    <mergeCell ref="X104:Z104"/>
    <mergeCell ref="AA104:AC104"/>
    <mergeCell ref="AD104:AF104"/>
    <mergeCell ref="AG104:AI104"/>
    <mergeCell ref="AJ104:AL104"/>
    <mergeCell ref="O103:Q103"/>
    <mergeCell ref="R103:T103"/>
    <mergeCell ref="U103:W103"/>
    <mergeCell ref="X103:Z103"/>
    <mergeCell ref="AA103:AC103"/>
    <mergeCell ref="AD103:AF103"/>
    <mergeCell ref="X7:Z7"/>
    <mergeCell ref="X9:Z9"/>
    <mergeCell ref="G4:G8"/>
    <mergeCell ref="H4:N5"/>
    <mergeCell ref="U6:W6"/>
    <mergeCell ref="X6:Z6"/>
    <mergeCell ref="R7:T7"/>
    <mergeCell ref="R6:T6"/>
    <mergeCell ref="O7:Q7"/>
    <mergeCell ref="U9:W9"/>
    <mergeCell ref="U7:W7"/>
    <mergeCell ref="E6:E8"/>
    <mergeCell ref="F6:F8"/>
    <mergeCell ref="H6:H8"/>
    <mergeCell ref="L6:L8"/>
    <mergeCell ref="J6:J8"/>
    <mergeCell ref="K6:K8"/>
    <mergeCell ref="O9:Q9"/>
    <mergeCell ref="M6:M8"/>
    <mergeCell ref="N6:N8"/>
    <mergeCell ref="O6:Q6"/>
    <mergeCell ref="C6:C8"/>
    <mergeCell ref="D6:D8"/>
    <mergeCell ref="X118:Z119"/>
    <mergeCell ref="A1:Z3"/>
    <mergeCell ref="O4:Z4"/>
    <mergeCell ref="U5:Z5"/>
    <mergeCell ref="O5:T5"/>
    <mergeCell ref="A4:A8"/>
    <mergeCell ref="B4:B8"/>
    <mergeCell ref="C4:F5"/>
    <mergeCell ref="R9:T9"/>
    <mergeCell ref="I6:I8"/>
    <mergeCell ref="O37:Q37"/>
    <mergeCell ref="U37:W37"/>
    <mergeCell ref="R37:T37"/>
    <mergeCell ref="X37:Z37"/>
    <mergeCell ref="O99:Q99"/>
    <mergeCell ref="R99:T99"/>
    <mergeCell ref="U99:W99"/>
    <mergeCell ref="X99:Z99"/>
  </mergeCells>
  <phoneticPr fontId="14" type="noConversion"/>
  <pageMargins left="0.31496062992125984" right="0" top="0.51181102362204722" bottom="0.31496062992125984" header="0.31496062992125984" footer="0.11811023622047245"/>
  <pageSetup paperSize="9" scale="65" fitToHeight="0" orientation="landscape" horizontalDpi="4294967292" r:id="rId1"/>
  <headerFooter alignWithMargins="0">
    <oddHeader>&amp;C18.04.01.02 ХИМИЧЕСКАЯ ТЕХНОЛОГИЯ  (2017 г.)</oddHeader>
    <oddFooter>&amp;CСтраница &amp;P+1 из 4</oddFooter>
  </headerFooter>
  <rowBreaks count="1" manualBreakCount="1">
    <brk id="48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view="pageBreakPreview" zoomScale="75" zoomScaleNormal="75" workbookViewId="0">
      <selection activeCell="S11" sqref="S11"/>
    </sheetView>
  </sheetViews>
  <sheetFormatPr defaultRowHeight="12.75" x14ac:dyDescent="0.2"/>
  <cols>
    <col min="1" max="1" width="4.42578125" style="87" customWidth="1"/>
    <col min="2" max="2" width="11.42578125" style="87" customWidth="1"/>
    <col min="3" max="3" width="4.28515625" style="87" customWidth="1"/>
    <col min="4" max="4" width="20.5703125" style="87" customWidth="1"/>
    <col min="5" max="5" width="7" style="87" customWidth="1"/>
    <col min="6" max="6" width="8.7109375" style="87" customWidth="1"/>
    <col min="7" max="7" width="6.5703125" style="87" customWidth="1"/>
    <col min="8" max="10" width="4.28515625" style="87" customWidth="1"/>
    <col min="11" max="11" width="11.28515625" style="87" customWidth="1"/>
    <col min="12" max="12" width="4.85546875" style="87" customWidth="1"/>
    <col min="13" max="13" width="6.28515625" style="87" customWidth="1"/>
    <col min="14" max="18" width="4.28515625" style="87" customWidth="1"/>
    <col min="19" max="19" width="8.42578125" style="87" customWidth="1"/>
    <col min="20" max="22" width="4.28515625" style="87" customWidth="1"/>
    <col min="23" max="23" width="11.28515625" style="87" customWidth="1"/>
    <col min="24" max="16384" width="9.140625" style="87"/>
  </cols>
  <sheetData>
    <row r="1" spans="1:24" ht="15.75" customHeight="1" thickBot="1" x14ac:dyDescent="0.25">
      <c r="A1" s="154"/>
      <c r="B1" s="730" t="s">
        <v>128</v>
      </c>
      <c r="C1" s="731"/>
      <c r="D1" s="731"/>
      <c r="E1" s="731"/>
      <c r="F1" s="732"/>
      <c r="G1" s="723" t="s">
        <v>129</v>
      </c>
      <c r="H1" s="724"/>
      <c r="I1" s="724"/>
      <c r="J1" s="724"/>
      <c r="K1" s="724"/>
      <c r="L1" s="724"/>
      <c r="M1" s="725"/>
      <c r="N1" s="723" t="s">
        <v>184</v>
      </c>
      <c r="O1" s="724"/>
      <c r="P1" s="724"/>
      <c r="Q1" s="724"/>
      <c r="R1" s="724"/>
      <c r="S1" s="724"/>
      <c r="T1" s="724"/>
      <c r="U1" s="724"/>
      <c r="V1" s="724"/>
      <c r="W1" s="725"/>
      <c r="X1" s="94"/>
    </row>
    <row r="2" spans="1:24" ht="33" customHeight="1" thickBot="1" x14ac:dyDescent="0.25">
      <c r="A2" s="130"/>
      <c r="B2" s="126" t="s">
        <v>130</v>
      </c>
      <c r="C2" s="127"/>
      <c r="D2" s="128"/>
      <c r="E2" s="191" t="s">
        <v>131</v>
      </c>
      <c r="F2" s="192" t="s">
        <v>132</v>
      </c>
      <c r="G2" s="126" t="s">
        <v>130</v>
      </c>
      <c r="H2" s="127"/>
      <c r="I2" s="127"/>
      <c r="J2" s="127"/>
      <c r="K2" s="127"/>
      <c r="L2" s="129" t="s">
        <v>131</v>
      </c>
      <c r="M2" s="130" t="s">
        <v>132</v>
      </c>
      <c r="N2" s="733" t="s">
        <v>159</v>
      </c>
      <c r="O2" s="668"/>
      <c r="P2" s="668"/>
      <c r="Q2" s="668"/>
      <c r="R2" s="668"/>
      <c r="S2" s="699"/>
      <c r="T2" s="720" t="s">
        <v>160</v>
      </c>
      <c r="U2" s="721"/>
      <c r="V2" s="721"/>
      <c r="W2" s="722"/>
      <c r="X2" s="94"/>
    </row>
    <row r="3" spans="1:24" ht="53.25" customHeight="1" thickBot="1" x14ac:dyDescent="0.25">
      <c r="A3" s="130"/>
      <c r="B3" s="727" t="s">
        <v>264</v>
      </c>
      <c r="C3" s="728"/>
      <c r="D3" s="729"/>
      <c r="E3" s="445">
        <v>3</v>
      </c>
      <c r="F3" s="446" t="s">
        <v>274</v>
      </c>
      <c r="G3" s="717" t="s">
        <v>277</v>
      </c>
      <c r="H3" s="718"/>
      <c r="I3" s="718"/>
      <c r="J3" s="718"/>
      <c r="K3" s="719"/>
      <c r="L3" s="129">
        <v>2</v>
      </c>
      <c r="M3" s="130">
        <v>4</v>
      </c>
      <c r="N3" s="734"/>
      <c r="O3" s="735"/>
      <c r="P3" s="735"/>
      <c r="Q3" s="735"/>
      <c r="R3" s="735"/>
      <c r="S3" s="736"/>
      <c r="T3" s="726" t="s">
        <v>263</v>
      </c>
      <c r="U3" s="721"/>
      <c r="V3" s="721"/>
      <c r="W3" s="722"/>
      <c r="X3" s="94"/>
    </row>
    <row r="4" spans="1:24" ht="16.5" customHeight="1" thickBot="1" x14ac:dyDescent="0.25">
      <c r="A4" s="130"/>
      <c r="B4" s="720"/>
      <c r="C4" s="721"/>
      <c r="D4" s="722"/>
      <c r="E4" s="129"/>
      <c r="F4" s="130"/>
      <c r="G4" s="717" t="s">
        <v>266</v>
      </c>
      <c r="H4" s="718"/>
      <c r="I4" s="718"/>
      <c r="J4" s="718"/>
      <c r="K4" s="719"/>
      <c r="L4" s="129">
        <v>3</v>
      </c>
      <c r="M4" s="130">
        <v>2</v>
      </c>
      <c r="N4" s="737"/>
      <c r="O4" s="738"/>
      <c r="P4" s="738"/>
      <c r="Q4" s="738"/>
      <c r="R4" s="738"/>
      <c r="S4" s="739"/>
      <c r="T4" s="720"/>
      <c r="U4" s="721"/>
      <c r="V4" s="721"/>
      <c r="W4" s="722"/>
    </row>
    <row r="5" spans="1:24" ht="27.75" customHeight="1" thickBot="1" x14ac:dyDescent="0.25">
      <c r="A5" s="130"/>
      <c r="B5" s="720"/>
      <c r="C5" s="721"/>
      <c r="D5" s="722"/>
      <c r="E5" s="129"/>
      <c r="F5" s="130"/>
      <c r="G5" s="720"/>
      <c r="H5" s="721"/>
      <c r="I5" s="721"/>
      <c r="J5" s="721"/>
      <c r="K5" s="722"/>
      <c r="L5" s="129"/>
      <c r="M5" s="131"/>
      <c r="N5" s="717" t="s">
        <v>271</v>
      </c>
      <c r="O5" s="718"/>
      <c r="P5" s="718"/>
      <c r="Q5" s="718"/>
      <c r="R5" s="718"/>
      <c r="S5" s="719"/>
      <c r="T5" s="720"/>
      <c r="U5" s="721"/>
      <c r="V5" s="721"/>
      <c r="W5" s="722"/>
    </row>
    <row r="8" spans="1:24" ht="14.25" x14ac:dyDescent="0.2">
      <c r="A8" s="132"/>
      <c r="B8" s="132" t="s">
        <v>136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 t="s">
        <v>235</v>
      </c>
      <c r="T8" s="132"/>
      <c r="U8" s="132"/>
      <c r="V8" s="132"/>
      <c r="W8" s="132"/>
    </row>
    <row r="9" spans="1:24" ht="14.25" x14ac:dyDescent="0.2">
      <c r="N9" s="132"/>
      <c r="O9" s="132"/>
      <c r="P9" s="132"/>
      <c r="Q9" s="132"/>
      <c r="R9" s="132"/>
      <c r="S9" s="132"/>
      <c r="T9" s="132"/>
      <c r="U9" s="132"/>
      <c r="V9" s="132"/>
      <c r="W9" s="132"/>
    </row>
    <row r="10" spans="1:24" ht="14.25" x14ac:dyDescent="0.2">
      <c r="A10" s="132"/>
      <c r="B10" s="132" t="s">
        <v>162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 t="s">
        <v>314</v>
      </c>
      <c r="T10" s="132"/>
      <c r="U10" s="132"/>
      <c r="V10" s="132"/>
      <c r="W10" s="132"/>
    </row>
    <row r="12" spans="1:24" ht="14.25" x14ac:dyDescent="0.2">
      <c r="A12" s="132"/>
      <c r="B12" s="132" t="s">
        <v>161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 t="s">
        <v>236</v>
      </c>
      <c r="T12" s="132"/>
      <c r="U12" s="132"/>
      <c r="V12" s="132"/>
      <c r="W12" s="132"/>
    </row>
    <row r="13" spans="1:24" ht="14.25" x14ac:dyDescent="0.2">
      <c r="A13" s="132"/>
      <c r="B13" s="132" t="s">
        <v>164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</row>
    <row r="14" spans="1:24" ht="14.25" x14ac:dyDescent="0.2"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</row>
    <row r="15" spans="1:24" ht="14.25" x14ac:dyDescent="0.2">
      <c r="A15" s="132"/>
      <c r="B15" s="132" t="s">
        <v>165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</row>
    <row r="16" spans="1:24" ht="14.25" x14ac:dyDescent="0.2"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</row>
    <row r="17" spans="1:19" ht="14.25" x14ac:dyDescent="0.2">
      <c r="A17" s="132"/>
      <c r="B17" s="132" t="s">
        <v>163</v>
      </c>
      <c r="S17" s="132" t="s">
        <v>237</v>
      </c>
    </row>
  </sheetData>
  <mergeCells count="15">
    <mergeCell ref="B5:D5"/>
    <mergeCell ref="G4:K4"/>
    <mergeCell ref="G5:K5"/>
    <mergeCell ref="N1:W1"/>
    <mergeCell ref="T2:W2"/>
    <mergeCell ref="N5:S5"/>
    <mergeCell ref="T5:W5"/>
    <mergeCell ref="G1:M1"/>
    <mergeCell ref="T3:W3"/>
    <mergeCell ref="T4:W4"/>
    <mergeCell ref="B3:D3"/>
    <mergeCell ref="G3:K3"/>
    <mergeCell ref="B1:F1"/>
    <mergeCell ref="N2:S4"/>
    <mergeCell ref="B4:D4"/>
  </mergeCells>
  <phoneticPr fontId="14" type="noConversion"/>
  <pageMargins left="0.59055118110236227" right="0" top="0.61" bottom="0.98425196850393704" header="0.38" footer="0.51181102362204722"/>
  <pageSetup paperSize="9" scale="93" orientation="landscape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Гр.уч.проц.</vt:lpstr>
      <vt:lpstr>План уч. проц.</vt:lpstr>
      <vt:lpstr>Конец</vt:lpstr>
      <vt:lpstr>Конец!Область_печати</vt:lpstr>
      <vt:lpstr>'План уч. проц.'!Область_печати</vt:lpstr>
    </vt:vector>
  </TitlesOfParts>
  <Company>РГУ им  И М  Губкина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Степин</dc:creator>
  <cp:lastModifiedBy>Karpov Alexey</cp:lastModifiedBy>
  <cp:lastPrinted>2017-12-18T11:19:54Z</cp:lastPrinted>
  <dcterms:created xsi:type="dcterms:W3CDTF">1999-04-02T02:46:20Z</dcterms:created>
  <dcterms:modified xsi:type="dcterms:W3CDTF">2018-03-28T07:37:05Z</dcterms:modified>
</cp:coreProperties>
</file>